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8680" yWindow="32760" windowWidth="15480" windowHeight="11640"/>
  </bookViews>
  <sheets>
    <sheet name="Rekapitulácia" sheetId="1" r:id="rId1"/>
    <sheet name="Krycí list stavby" sheetId="2" state="veryHidden" r:id="rId2"/>
    <sheet name="Kryci_list 20883" sheetId="3" state="veryHidden" r:id="rId3"/>
    <sheet name="Rekap 20883" sheetId="4" state="veryHidden" r:id="rId4"/>
    <sheet name="stavebné úpravy" sheetId="5" r:id="rId5"/>
  </sheets>
  <definedNames>
    <definedName name="_xlnm.Print_Titles" localSheetId="3">'Rekap 20883'!$9:$9</definedName>
    <definedName name="_xlnm.Print_Titles" localSheetId="4">'stavebné úpravy'!$8:$8</definedName>
  </definedNames>
  <calcPr calcId="145621" fullCalcOnLoad="1"/>
</workbook>
</file>

<file path=xl/calcChain.xml><?xml version="1.0" encoding="utf-8"?>
<calcChain xmlns="http://schemas.openxmlformats.org/spreadsheetml/2006/main">
  <c r="F19" i="2" l="1"/>
  <c r="E19" i="2"/>
  <c r="D19" i="2"/>
  <c r="F8" i="1"/>
  <c r="J16" i="2"/>
  <c r="D8" i="1"/>
  <c r="J18" i="2"/>
  <c r="Z218" i="5"/>
  <c r="J17" i="3"/>
  <c r="V215" i="5"/>
  <c r="F28" i="4"/>
  <c r="K212" i="5"/>
  <c r="J212" i="5"/>
  <c r="S212" i="5"/>
  <c r="M212" i="5"/>
  <c r="L212" i="5"/>
  <c r="I212" i="5"/>
  <c r="K209" i="5"/>
  <c r="J209" i="5"/>
  <c r="S209" i="5"/>
  <c r="M209" i="5"/>
  <c r="L209" i="5"/>
  <c r="I209" i="5"/>
  <c r="K206" i="5"/>
  <c r="J206" i="5"/>
  <c r="S206" i="5"/>
  <c r="M206" i="5"/>
  <c r="L206" i="5"/>
  <c r="I206" i="5"/>
  <c r="K203" i="5"/>
  <c r="J203" i="5"/>
  <c r="S203" i="5"/>
  <c r="M203" i="5"/>
  <c r="L203" i="5"/>
  <c r="I203" i="5"/>
  <c r="K200" i="5"/>
  <c r="J200" i="5"/>
  <c r="S200" i="5"/>
  <c r="M200" i="5"/>
  <c r="L200" i="5"/>
  <c r="I200" i="5"/>
  <c r="K197" i="5"/>
  <c r="J197" i="5"/>
  <c r="S197" i="5"/>
  <c r="M197" i="5"/>
  <c r="L197" i="5"/>
  <c r="I197" i="5"/>
  <c r="K196" i="5"/>
  <c r="J196" i="5"/>
  <c r="S196" i="5"/>
  <c r="M196" i="5"/>
  <c r="L196" i="5"/>
  <c r="I196" i="5"/>
  <c r="V190" i="5"/>
  <c r="F24" i="4"/>
  <c r="K189" i="5"/>
  <c r="J189" i="5"/>
  <c r="S189" i="5"/>
  <c r="M189" i="5"/>
  <c r="L189" i="5"/>
  <c r="I189" i="5"/>
  <c r="K188" i="5"/>
  <c r="J188" i="5"/>
  <c r="S188" i="5"/>
  <c r="S190" i="5"/>
  <c r="E24" i="4"/>
  <c r="M188" i="5"/>
  <c r="M190" i="5"/>
  <c r="C24" i="4"/>
  <c r="L188" i="5"/>
  <c r="L190" i="5"/>
  <c r="B24" i="4"/>
  <c r="I188" i="5"/>
  <c r="I190" i="5"/>
  <c r="D24" i="4"/>
  <c r="K183" i="5"/>
  <c r="J183" i="5"/>
  <c r="S183" i="5"/>
  <c r="M183" i="5"/>
  <c r="L183" i="5"/>
  <c r="I183" i="5"/>
  <c r="K178" i="5"/>
  <c r="J178" i="5"/>
  <c r="S178" i="5"/>
  <c r="M178" i="5"/>
  <c r="L178" i="5"/>
  <c r="I178" i="5"/>
  <c r="K175" i="5"/>
  <c r="J175" i="5"/>
  <c r="V175" i="5"/>
  <c r="V185" i="5"/>
  <c r="F23" i="4"/>
  <c r="S175" i="5"/>
  <c r="M175" i="5"/>
  <c r="L175" i="5"/>
  <c r="I175" i="5"/>
  <c r="K174" i="5"/>
  <c r="J174" i="5"/>
  <c r="S174" i="5"/>
  <c r="M174" i="5"/>
  <c r="L174" i="5"/>
  <c r="I174" i="5"/>
  <c r="K171" i="5"/>
  <c r="J171" i="5"/>
  <c r="S171" i="5"/>
  <c r="M171" i="5"/>
  <c r="L171" i="5"/>
  <c r="I171" i="5"/>
  <c r="K170" i="5"/>
  <c r="J170" i="5"/>
  <c r="S170" i="5"/>
  <c r="M170" i="5"/>
  <c r="L170" i="5"/>
  <c r="I170" i="5"/>
  <c r="K167" i="5"/>
  <c r="J167" i="5"/>
  <c r="S167" i="5"/>
  <c r="M167" i="5"/>
  <c r="L167" i="5"/>
  <c r="I167" i="5"/>
  <c r="K163" i="5"/>
  <c r="J163" i="5"/>
  <c r="S163" i="5"/>
  <c r="M163" i="5"/>
  <c r="L163" i="5"/>
  <c r="I163" i="5"/>
  <c r="K162" i="5"/>
  <c r="J162" i="5"/>
  <c r="S162" i="5"/>
  <c r="M162" i="5"/>
  <c r="L162" i="5"/>
  <c r="I162" i="5"/>
  <c r="K159" i="5"/>
  <c r="J159" i="5"/>
  <c r="S159" i="5"/>
  <c r="S185" i="5"/>
  <c r="M159" i="5"/>
  <c r="H185" i="5"/>
  <c r="L159" i="5"/>
  <c r="L185" i="5"/>
  <c r="B23" i="4"/>
  <c r="I159" i="5"/>
  <c r="K153" i="5"/>
  <c r="J153" i="5"/>
  <c r="V153" i="5"/>
  <c r="V156" i="5"/>
  <c r="F22" i="4"/>
  <c r="S153" i="5"/>
  <c r="M153" i="5"/>
  <c r="L153" i="5"/>
  <c r="I153" i="5"/>
  <c r="K152" i="5"/>
  <c r="J152" i="5"/>
  <c r="S152" i="5"/>
  <c r="M152" i="5"/>
  <c r="L152" i="5"/>
  <c r="I152" i="5"/>
  <c r="K149" i="5"/>
  <c r="J149" i="5"/>
  <c r="S149" i="5"/>
  <c r="M149" i="5"/>
  <c r="H156" i="5"/>
  <c r="L149" i="5"/>
  <c r="L156" i="5"/>
  <c r="B22" i="4"/>
  <c r="I149" i="5"/>
  <c r="K143" i="5"/>
  <c r="J143" i="5"/>
  <c r="S143" i="5"/>
  <c r="M143" i="5"/>
  <c r="L143" i="5"/>
  <c r="I143" i="5"/>
  <c r="K141" i="5"/>
  <c r="J141" i="5"/>
  <c r="S141" i="5"/>
  <c r="M141" i="5"/>
  <c r="L141" i="5"/>
  <c r="I141" i="5"/>
  <c r="K140" i="5"/>
  <c r="J140" i="5"/>
  <c r="V140" i="5"/>
  <c r="S140" i="5"/>
  <c r="M140" i="5"/>
  <c r="L140" i="5"/>
  <c r="I140" i="5"/>
  <c r="K137" i="5"/>
  <c r="J137" i="5"/>
  <c r="V137" i="5"/>
  <c r="S137" i="5"/>
  <c r="M137" i="5"/>
  <c r="L137" i="5"/>
  <c r="I137" i="5"/>
  <c r="K136" i="5"/>
  <c r="J136" i="5"/>
  <c r="S136" i="5"/>
  <c r="M136" i="5"/>
  <c r="L136" i="5"/>
  <c r="I136" i="5"/>
  <c r="K133" i="5"/>
  <c r="J133" i="5"/>
  <c r="S133" i="5"/>
  <c r="M133" i="5"/>
  <c r="L133" i="5"/>
  <c r="I133" i="5"/>
  <c r="K130" i="5"/>
  <c r="J130" i="5"/>
  <c r="S130" i="5"/>
  <c r="M130" i="5"/>
  <c r="L130" i="5"/>
  <c r="I130" i="5"/>
  <c r="K126" i="5"/>
  <c r="J126" i="5"/>
  <c r="S126" i="5"/>
  <c r="M126" i="5"/>
  <c r="L126" i="5"/>
  <c r="I126" i="5"/>
  <c r="K120" i="5"/>
  <c r="J120" i="5"/>
  <c r="S120" i="5"/>
  <c r="M120" i="5"/>
  <c r="L120" i="5"/>
  <c r="I120" i="5"/>
  <c r="K117" i="5"/>
  <c r="J117" i="5"/>
  <c r="S117" i="5"/>
  <c r="M117" i="5"/>
  <c r="L117" i="5"/>
  <c r="I117" i="5"/>
  <c r="K114" i="5"/>
  <c r="J114" i="5"/>
  <c r="S114" i="5"/>
  <c r="M114" i="5"/>
  <c r="L114" i="5"/>
  <c r="G146" i="5"/>
  <c r="I114" i="5"/>
  <c r="V111" i="5"/>
  <c r="F20" i="4"/>
  <c r="K110" i="5"/>
  <c r="J110" i="5"/>
  <c r="S110" i="5"/>
  <c r="M110" i="5"/>
  <c r="L110" i="5"/>
  <c r="I110" i="5"/>
  <c r="K97" i="5"/>
  <c r="J97" i="5"/>
  <c r="S97" i="5"/>
  <c r="M97" i="5"/>
  <c r="L97" i="5"/>
  <c r="I97" i="5"/>
  <c r="K88" i="5"/>
  <c r="J88" i="5"/>
  <c r="S88" i="5"/>
  <c r="M88" i="5"/>
  <c r="L88" i="5"/>
  <c r="I88" i="5"/>
  <c r="K76" i="5"/>
  <c r="J76" i="5"/>
  <c r="S76" i="5"/>
  <c r="M76" i="5"/>
  <c r="L76" i="5"/>
  <c r="G111" i="5"/>
  <c r="I76" i="5"/>
  <c r="I111" i="5"/>
  <c r="D20" i="4"/>
  <c r="K70" i="5"/>
  <c r="J70" i="5"/>
  <c r="V70" i="5"/>
  <c r="V73" i="5"/>
  <c r="F19" i="4"/>
  <c r="S70" i="5"/>
  <c r="M70" i="5"/>
  <c r="L70" i="5"/>
  <c r="I70" i="5"/>
  <c r="K69" i="5"/>
  <c r="J69" i="5"/>
  <c r="S69" i="5"/>
  <c r="M69" i="5"/>
  <c r="L69" i="5"/>
  <c r="I69" i="5"/>
  <c r="K66" i="5"/>
  <c r="J66" i="5"/>
  <c r="S66" i="5"/>
  <c r="M66" i="5"/>
  <c r="M73" i="5"/>
  <c r="C19" i="4"/>
  <c r="L66" i="5"/>
  <c r="I66" i="5"/>
  <c r="V63" i="5"/>
  <c r="K61" i="5"/>
  <c r="J61" i="5"/>
  <c r="S61" i="5"/>
  <c r="M61" i="5"/>
  <c r="L61" i="5"/>
  <c r="I61" i="5"/>
  <c r="K60" i="5"/>
  <c r="J60" i="5"/>
  <c r="S60" i="5"/>
  <c r="M60" i="5"/>
  <c r="L60" i="5"/>
  <c r="I60" i="5"/>
  <c r="K57" i="5"/>
  <c r="J57" i="5"/>
  <c r="S57" i="5"/>
  <c r="M57" i="5"/>
  <c r="L57" i="5"/>
  <c r="I57" i="5"/>
  <c r="I63" i="5"/>
  <c r="V51" i="5"/>
  <c r="F14" i="4"/>
  <c r="K50" i="5"/>
  <c r="J50" i="5"/>
  <c r="S50" i="5"/>
  <c r="S51" i="5"/>
  <c r="E14" i="4"/>
  <c r="M50" i="5"/>
  <c r="H51" i="5"/>
  <c r="L50" i="5"/>
  <c r="G51" i="5"/>
  <c r="I50" i="5"/>
  <c r="I51" i="5"/>
  <c r="D14" i="4"/>
  <c r="K46" i="5"/>
  <c r="J46" i="5"/>
  <c r="S46" i="5"/>
  <c r="M46" i="5"/>
  <c r="L46" i="5"/>
  <c r="I46" i="5"/>
  <c r="K44" i="5"/>
  <c r="J44" i="5"/>
  <c r="S44" i="5"/>
  <c r="M44" i="5"/>
  <c r="L44" i="5"/>
  <c r="I44" i="5"/>
  <c r="K43" i="5"/>
  <c r="J43" i="5"/>
  <c r="S43" i="5"/>
  <c r="M43" i="5"/>
  <c r="L43" i="5"/>
  <c r="I43" i="5"/>
  <c r="K40" i="5"/>
  <c r="J40" i="5"/>
  <c r="S40" i="5"/>
  <c r="M40" i="5"/>
  <c r="L40" i="5"/>
  <c r="I40" i="5"/>
  <c r="K39" i="5"/>
  <c r="J39" i="5"/>
  <c r="S39" i="5"/>
  <c r="M39" i="5"/>
  <c r="L39" i="5"/>
  <c r="I39" i="5"/>
  <c r="K36" i="5"/>
  <c r="J36" i="5"/>
  <c r="S36" i="5"/>
  <c r="M36" i="5"/>
  <c r="L36" i="5"/>
  <c r="I36" i="5"/>
  <c r="K33" i="5"/>
  <c r="J33" i="5"/>
  <c r="S33" i="5"/>
  <c r="M33" i="5"/>
  <c r="L33" i="5"/>
  <c r="I33" i="5"/>
  <c r="K28" i="5"/>
  <c r="J28" i="5"/>
  <c r="S28" i="5"/>
  <c r="M28" i="5"/>
  <c r="L28" i="5"/>
  <c r="I28" i="5"/>
  <c r="K25" i="5"/>
  <c r="J25" i="5"/>
  <c r="V25" i="5"/>
  <c r="V47" i="5"/>
  <c r="F13" i="4"/>
  <c r="S25" i="5"/>
  <c r="M25" i="5"/>
  <c r="L25" i="5"/>
  <c r="I25" i="5"/>
  <c r="K22" i="5"/>
  <c r="J22" i="5"/>
  <c r="S22" i="5"/>
  <c r="M22" i="5"/>
  <c r="L22" i="5"/>
  <c r="L47" i="5"/>
  <c r="B13" i="4"/>
  <c r="I22" i="5"/>
  <c r="V19" i="5"/>
  <c r="F12" i="4"/>
  <c r="K18" i="5"/>
  <c r="I30" i="3"/>
  <c r="J30" i="3"/>
  <c r="J18" i="5"/>
  <c r="S18" i="5"/>
  <c r="M18" i="5"/>
  <c r="M19" i="5"/>
  <c r="C12" i="4"/>
  <c r="L18" i="5"/>
  <c r="I18" i="5"/>
  <c r="K17" i="5"/>
  <c r="J17" i="5"/>
  <c r="S17" i="5"/>
  <c r="S19" i="5"/>
  <c r="E12" i="4"/>
  <c r="M17" i="5"/>
  <c r="L17" i="5"/>
  <c r="L19" i="5"/>
  <c r="B12" i="4"/>
  <c r="I17" i="5"/>
  <c r="I19" i="5"/>
  <c r="F11" i="4"/>
  <c r="S14" i="5"/>
  <c r="S53" i="5"/>
  <c r="E15" i="4"/>
  <c r="V14" i="5"/>
  <c r="K11" i="5"/>
  <c r="J11" i="5"/>
  <c r="S11" i="5"/>
  <c r="M11" i="5"/>
  <c r="M14" i="5"/>
  <c r="L11" i="5"/>
  <c r="I11" i="5"/>
  <c r="G47" i="5"/>
  <c r="S63" i="5"/>
  <c r="E18" i="4"/>
  <c r="L111" i="5"/>
  <c r="B20" i="4"/>
  <c r="S156" i="5"/>
  <c r="E22" i="4"/>
  <c r="G185" i="5"/>
  <c r="M47" i="5"/>
  <c r="C13" i="4"/>
  <c r="S73" i="5"/>
  <c r="E19" i="4"/>
  <c r="M111" i="5"/>
  <c r="C20" i="4"/>
  <c r="I146" i="5"/>
  <c r="D21" i="4"/>
  <c r="M185" i="5"/>
  <c r="C23" i="4"/>
  <c r="G190" i="5"/>
  <c r="I47" i="5"/>
  <c r="D13" i="4"/>
  <c r="S47" i="5"/>
  <c r="E13" i="4"/>
  <c r="S111" i="5"/>
  <c r="E20" i="4"/>
  <c r="L146" i="5"/>
  <c r="B21" i="4"/>
  <c r="K218" i="5"/>
  <c r="K7" i="1"/>
  <c r="G19" i="5"/>
  <c r="M146" i="5"/>
  <c r="C21" i="4"/>
  <c r="I156" i="5"/>
  <c r="D22" i="4"/>
  <c r="V146" i="5"/>
  <c r="F21" i="4"/>
  <c r="L63" i="5"/>
  <c r="B18" i="4"/>
  <c r="I73" i="5"/>
  <c r="D19" i="4"/>
  <c r="S146" i="5"/>
  <c r="E21" i="4"/>
  <c r="G156" i="5"/>
  <c r="M63" i="5"/>
  <c r="C18" i="4"/>
  <c r="G73" i="5"/>
  <c r="I185" i="5"/>
  <c r="D23" i="4"/>
  <c r="S217" i="5"/>
  <c r="E29" i="4"/>
  <c r="G14" i="5"/>
  <c r="I14" i="5"/>
  <c r="D11" i="4"/>
  <c r="L51" i="5"/>
  <c r="B14" i="4"/>
  <c r="V53" i="5"/>
  <c r="F15" i="4"/>
  <c r="G63" i="5"/>
  <c r="F18" i="4"/>
  <c r="H73" i="5"/>
  <c r="H111" i="5"/>
  <c r="H146" i="5"/>
  <c r="H190" i="5"/>
  <c r="H215" i="5"/>
  <c r="S215" i="5"/>
  <c r="E28" i="4"/>
  <c r="V217" i="5"/>
  <c r="F29" i="4"/>
  <c r="L14" i="5"/>
  <c r="B11" i="4"/>
  <c r="H47" i="5"/>
  <c r="M51" i="5"/>
  <c r="C14" i="4"/>
  <c r="H63" i="5"/>
  <c r="L73" i="5"/>
  <c r="B19" i="4"/>
  <c r="M156" i="5"/>
  <c r="C22" i="4"/>
  <c r="L215" i="5"/>
  <c r="B28" i="4"/>
  <c r="I215" i="5"/>
  <c r="D28" i="4"/>
  <c r="M215" i="5"/>
  <c r="C28" i="4"/>
  <c r="G215" i="5"/>
  <c r="H217" i="5"/>
  <c r="I217" i="5"/>
  <c r="M217" i="5"/>
  <c r="C29" i="4"/>
  <c r="E18" i="3"/>
  <c r="E18" i="2"/>
  <c r="L192" i="5"/>
  <c r="B25" i="4"/>
  <c r="D17" i="3"/>
  <c r="D17" i="2"/>
  <c r="D29" i="4"/>
  <c r="F18" i="3"/>
  <c r="F18" i="2"/>
  <c r="I53" i="5"/>
  <c r="D15" i="4"/>
  <c r="F16" i="3"/>
  <c r="D12" i="4"/>
  <c r="E7" i="1"/>
  <c r="E8" i="1"/>
  <c r="J17" i="2"/>
  <c r="J20" i="2"/>
  <c r="J20" i="3"/>
  <c r="C11" i="4"/>
  <c r="H53" i="5"/>
  <c r="D18" i="4"/>
  <c r="I192" i="5"/>
  <c r="D25" i="4"/>
  <c r="F17" i="3"/>
  <c r="F17" i="2"/>
  <c r="E23" i="4"/>
  <c r="S192" i="5"/>
  <c r="E25" i="4"/>
  <c r="H19" i="5"/>
  <c r="M192" i="5"/>
  <c r="C25" i="4"/>
  <c r="E17" i="3"/>
  <c r="E17" i="2"/>
  <c r="L53" i="5"/>
  <c r="B15" i="4"/>
  <c r="D16" i="3"/>
  <c r="D16" i="2"/>
  <c r="H192" i="5"/>
  <c r="M53" i="5"/>
  <c r="C15" i="4"/>
  <c r="E16" i="3"/>
  <c r="E16" i="2"/>
  <c r="G192" i="5"/>
  <c r="L217" i="5"/>
  <c r="B29" i="4"/>
  <c r="D18" i="3"/>
  <c r="D18" i="2"/>
  <c r="V192" i="5"/>
  <c r="H14" i="5"/>
  <c r="E11" i="4"/>
  <c r="S218" i="5"/>
  <c r="E31" i="4"/>
  <c r="G53" i="5"/>
  <c r="G217" i="5"/>
  <c r="F25" i="4"/>
  <c r="V218" i="5"/>
  <c r="F31" i="4"/>
  <c r="I218" i="5"/>
  <c r="H218" i="5"/>
  <c r="F16" i="2"/>
  <c r="F20" i="2"/>
  <c r="F24" i="3"/>
  <c r="F24" i="2"/>
  <c r="F22" i="3"/>
  <c r="F22" i="2"/>
  <c r="F23" i="3"/>
  <c r="F23" i="2"/>
  <c r="J22" i="3"/>
  <c r="J24" i="3"/>
  <c r="J24" i="2"/>
  <c r="F20" i="3"/>
  <c r="J23" i="3"/>
  <c r="J23" i="2"/>
  <c r="G218" i="5"/>
  <c r="L218" i="5"/>
  <c r="B31" i="4"/>
  <c r="M218" i="5"/>
  <c r="C31" i="4"/>
  <c r="D31" i="4"/>
  <c r="B7" i="1"/>
  <c r="J26" i="3"/>
  <c r="C7" i="1"/>
  <c r="C8" i="1"/>
  <c r="J22" i="2"/>
  <c r="J26" i="2"/>
  <c r="J28" i="2"/>
  <c r="B8" i="1"/>
  <c r="G7" i="1"/>
  <c r="G8" i="1"/>
  <c r="J28" i="3"/>
  <c r="I29" i="3"/>
  <c r="J29" i="3"/>
  <c r="J31" i="3"/>
  <c r="B9" i="1"/>
  <c r="I29" i="2"/>
  <c r="J29" i="2"/>
  <c r="G9" i="1"/>
  <c r="B10" i="1"/>
  <c r="I30" i="2"/>
  <c r="J30" i="2"/>
  <c r="G10" i="1"/>
  <c r="G11" i="1"/>
  <c r="J31" i="2"/>
</calcChain>
</file>

<file path=xl/sharedStrings.xml><?xml version="1.0" encoding="utf-8"?>
<sst xmlns="http://schemas.openxmlformats.org/spreadsheetml/2006/main" count="610" uniqueCount="343">
  <si>
    <t>Rekapitulácia rozpočtu</t>
  </si>
  <si>
    <t>Stavba STAVEBNÉ ÚPRAVY KONCERTNEJ SÁLY V OBJEKTE ZUŠ SENICA</t>
  </si>
  <si>
    <t xml:space="preserve">           Sadzby DPH</t>
  </si>
  <si>
    <t xml:space="preserve">   A   </t>
  </si>
  <si>
    <t xml:space="preserve">   B   </t>
  </si>
  <si>
    <t>Názov objektu</t>
  </si>
  <si>
    <t>ZRN</t>
  </si>
  <si>
    <t>VRN %</t>
  </si>
  <si>
    <t>HZS</t>
  </si>
  <si>
    <t>Kompl.čin.</t>
  </si>
  <si>
    <t>Ost. náklady</t>
  </si>
  <si>
    <t>Cena</t>
  </si>
  <si>
    <t xml:space="preserve">Stavebné úpravy </t>
  </si>
  <si>
    <t>Krycí list rozpočtu</t>
  </si>
  <si>
    <t xml:space="preserve">Miesto:  </t>
  </si>
  <si>
    <t xml:space="preserve">Objekt Stavebné úpravy </t>
  </si>
  <si>
    <t xml:space="preserve">Ks: </t>
  </si>
  <si>
    <t xml:space="preserve">Zákazka: </t>
  </si>
  <si>
    <t xml:space="preserve">Spracoval: </t>
  </si>
  <si>
    <t xml:space="preserve">Dňa </t>
  </si>
  <si>
    <t>13. 7. 2020</t>
  </si>
  <si>
    <t>Odberateľ: INTECH CONTROL  spol. s r.o.</t>
  </si>
  <si>
    <t>Projektant: Ing.arch.Marek Halinár</t>
  </si>
  <si>
    <t>Dodávateľ: .</t>
  </si>
  <si>
    <t xml:space="preserve">IČO: </t>
  </si>
  <si>
    <t xml:space="preserve">DIČ: </t>
  </si>
  <si>
    <t xml:space="preserve">IČO:  </t>
  </si>
  <si>
    <t xml:space="preserve">DIČ:  </t>
  </si>
  <si>
    <t xml:space="preserve">A </t>
  </si>
  <si>
    <t xml:space="preserve">HSV </t>
  </si>
  <si>
    <t xml:space="preserve">PSV </t>
  </si>
  <si>
    <t xml:space="preserve">MONT </t>
  </si>
  <si>
    <t xml:space="preserve">VRN </t>
  </si>
  <si>
    <t>Spolu</t>
  </si>
  <si>
    <t xml:space="preserve">B </t>
  </si>
  <si>
    <t>Ďalšie náklady</t>
  </si>
  <si>
    <t>Ostatné náklady</t>
  </si>
  <si>
    <t xml:space="preserve">Kompletačná činnosť </t>
  </si>
  <si>
    <t xml:space="preserve">HZS </t>
  </si>
  <si>
    <t xml:space="preserve">E </t>
  </si>
  <si>
    <t>Celkové náklady</t>
  </si>
  <si>
    <t>Súčet riadkov 5,10,15,20</t>
  </si>
  <si>
    <t xml:space="preserve">DPH 0% z </t>
  </si>
  <si>
    <t>Spolu v EUR</t>
  </si>
  <si>
    <t xml:space="preserve">F </t>
  </si>
  <si>
    <t xml:space="preserve">C </t>
  </si>
  <si>
    <t>VRN</t>
  </si>
  <si>
    <t>Zariadenie staveniska</t>
  </si>
  <si>
    <t>Sťažené výrobné podmienky</t>
  </si>
  <si>
    <t>Prevádzkové vplyvy</t>
  </si>
  <si>
    <t>1,2% z [H+P+M]</t>
  </si>
  <si>
    <t>0% z [H+P]</t>
  </si>
  <si>
    <t>0% z [H+P+M]</t>
  </si>
  <si>
    <t>0,9% z [H+P]</t>
  </si>
  <si>
    <t xml:space="preserve">D </t>
  </si>
  <si>
    <t>Sťažené podmienky dopravy</t>
  </si>
  <si>
    <t>Horské oblasti</t>
  </si>
  <si>
    <t>Mimostavenisková doprava</t>
  </si>
  <si>
    <t>Montáž</t>
  </si>
  <si>
    <t>Materiál</t>
  </si>
  <si>
    <t>ZRN spolu</t>
  </si>
  <si>
    <t>Odberateľ</t>
  </si>
  <si>
    <t>Dodávateľ</t>
  </si>
  <si>
    <t>Projektant,rozpočtár</t>
  </si>
  <si>
    <t>Oddiel</t>
  </si>
  <si>
    <t>Hmotnosť (T)</t>
  </si>
  <si>
    <t>Suť (T)</t>
  </si>
  <si>
    <t>Dátum: 13. 7. 2020</t>
  </si>
  <si>
    <t>Prehľad rozpočtových nákladov</t>
  </si>
  <si>
    <t>Práce HSV</t>
  </si>
  <si>
    <t>ZVISLÉ KONŠTRUKCIE</t>
  </si>
  <si>
    <t>POVRCHOVÉ ÚPRAVY</t>
  </si>
  <si>
    <t>OSTATNÉ PRÁCE</t>
  </si>
  <si>
    <t>PRESUNY HMÔT</t>
  </si>
  <si>
    <t>Práce PSV</t>
  </si>
  <si>
    <t>IZOLÁCIE TEPELNÉ BEŽNÝCH STAVEBNÝCH KONŠTRUKCIÍ</t>
  </si>
  <si>
    <t>KONŠTRUKCIE TESÁRSKE</t>
  </si>
  <si>
    <t>DREVOSTAVBY</t>
  </si>
  <si>
    <t>KONŠTRUKCIE STOLÁRSKE</t>
  </si>
  <si>
    <t>KOVOVÉ DOPLNKOVÉ KONŠTRUKCIE</t>
  </si>
  <si>
    <t>PODLAHY POVLAKOVÉ</t>
  </si>
  <si>
    <t>MAĽBY</t>
  </si>
  <si>
    <t>Montážne práce</t>
  </si>
  <si>
    <t>M-21 ELEKTROMONTÁŽE</t>
  </si>
  <si>
    <t>Celkom v EUR</t>
  </si>
  <si>
    <t>Por.č.</t>
  </si>
  <si>
    <t>Cenník</t>
  </si>
  <si>
    <t>Kód položky</t>
  </si>
  <si>
    <t>Názov</t>
  </si>
  <si>
    <t>Mj</t>
  </si>
  <si>
    <t>Množstvo</t>
  </si>
  <si>
    <t>Cena celkom</t>
  </si>
  <si>
    <t>Hmotnosť/Mj</t>
  </si>
  <si>
    <t>Hmotnosť</t>
  </si>
  <si>
    <t>Suť</t>
  </si>
  <si>
    <t xml:space="preserve">Dátum: </t>
  </si>
  <si>
    <t>Zákazka STAVEBNÉ ÚPRAVY KONCERTNEJ SÁLY V OBJEKTE ZUŠ SENICA</t>
  </si>
  <si>
    <t xml:space="preserve"> 14/C 1</t>
  </si>
  <si>
    <t xml:space="preserve"> 317944317</t>
  </si>
  <si>
    <t>Dodatočne osadenie a dodávka  oceľových  profilov , vrátane kotvenia, montážneho a kotviaceho materiálu( úprava stropu-zabezpečenie oc. nosníkov)</t>
  </si>
  <si>
    <t>kg</t>
  </si>
  <si>
    <t>"kpl popis PD-statika  vrátane zabepečenia existujúcich konštrukcií</t>
  </si>
  <si>
    <t>1310.4</t>
  </si>
  <si>
    <t xml:space="preserve"> 11/A 1</t>
  </si>
  <si>
    <t xml:space="preserve"> 612465141</t>
  </si>
  <si>
    <t xml:space="preserve"> Vyrovnávacia stierka  pre vyrovnanie omietok vnútorných stien  hrúbky 3 mm</t>
  </si>
  <si>
    <t>m2</t>
  </si>
  <si>
    <t xml:space="preserve"> 612421431</t>
  </si>
  <si>
    <t xml:space="preserve">  3/A 1</t>
  </si>
  <si>
    <t xml:space="preserve"> 941955005</t>
  </si>
  <si>
    <t>Lešenie ľahké pracovné , s výškou lešeňovej podlahy do 5,0 m( alt. pojazdne)- montáž, demontáž, prenájom</t>
  </si>
  <si>
    <t>"podľa podmeinok a zvolenej technólógie dodávateľa</t>
  </si>
  <si>
    <t>17.6*10*1.2</t>
  </si>
  <si>
    <t xml:space="preserve"> 13/B 1</t>
  </si>
  <si>
    <t xml:space="preserve"> 978011161</t>
  </si>
  <si>
    <t>Otlčenie vnútorných omietok vápenných alebo vápennocementovýchs rozsahom do 50 %</t>
  </si>
  <si>
    <t>"nad pôvodným podhľadom</t>
  </si>
  <si>
    <t>0.85*(17.62+9.68)*2</t>
  </si>
  <si>
    <t>*</t>
  </si>
  <si>
    <t xml:space="preserve"> 978063111</t>
  </si>
  <si>
    <t>Ochrana existujúcich konštrukcií- vodorovné. zvislé</t>
  </si>
  <si>
    <t>"podľa podmienok dodávateľa a technol. postupu - pod. plocha</t>
  </si>
  <si>
    <t>9.68*17.62</t>
  </si>
  <si>
    <t>"detto zvislé steny</t>
  </si>
  <si>
    <t>5*(17.62+9.98)*2</t>
  </si>
  <si>
    <t xml:space="preserve"> 97807721</t>
  </si>
  <si>
    <t>Demontáž sedadiel vrátane manipulácie, umiestenia počas rekonštrukcie a spätnej montáže , kotvenia</t>
  </si>
  <si>
    <t>kus</t>
  </si>
  <si>
    <t>"popsi PD- bod 1 - podľa podmienok dodávateľa</t>
  </si>
  <si>
    <t>12*7+10*2</t>
  </si>
  <si>
    <t xml:space="preserve"> 978078111</t>
  </si>
  <si>
    <t>Demontáž závesov vrátane závesnej konštrukcie výšky do 5 m</t>
  </si>
  <si>
    <t>m</t>
  </si>
  <si>
    <t>"dmtz v celom rozsahu</t>
  </si>
  <si>
    <t>9.68</t>
  </si>
  <si>
    <t xml:space="preserve"> 979081111</t>
  </si>
  <si>
    <t>Odvoz sutiny a vybúraných hmôt na skládku do 1 km</t>
  </si>
  <si>
    <t>t</t>
  </si>
  <si>
    <t xml:space="preserve"> 979081121</t>
  </si>
  <si>
    <t>Odvoz sutiny a vybúraných hmôt na skládku za každý ďalší 1 km</t>
  </si>
  <si>
    <t>"podľa podmeinok dodávateľa</t>
  </si>
  <si>
    <t>19*3.016</t>
  </si>
  <si>
    <t xml:space="preserve"> 979082111</t>
  </si>
  <si>
    <t>Vnútrostavenisková doprava sutiny a vybúraných hmôt do 10 m</t>
  </si>
  <si>
    <t xml:space="preserve"> 979082121</t>
  </si>
  <si>
    <t>Vnútrostavenisková doprava sutiny a vybúraných hmôt za každých ďalších 5 m</t>
  </si>
  <si>
    <t>3*3.016</t>
  </si>
  <si>
    <t xml:space="preserve"> 979089112</t>
  </si>
  <si>
    <t>Poplatok za prenájom kontajneru a poplatok za skládku stavebného odpadu</t>
  </si>
  <si>
    <t xml:space="preserve"> 999281111</t>
  </si>
  <si>
    <t>Presun hmôt pre opravy a údržbu v objektoch do výšky 25 m</t>
  </si>
  <si>
    <t>713/A 1</t>
  </si>
  <si>
    <t xml:space="preserve"> 713111126</t>
  </si>
  <si>
    <t xml:space="preserve">Montáž tepelnej izolácie stropov  vrátane kotvenia do drevenej konštrukcie </t>
  </si>
  <si>
    <t>"strop</t>
  </si>
  <si>
    <t>10*17.65</t>
  </si>
  <si>
    <t>713/A 5</t>
  </si>
  <si>
    <t xml:space="preserve"> 998713201</t>
  </si>
  <si>
    <t>Presun hmôt pre izolácie tepelné v objektoch výšky do 6 m</t>
  </si>
  <si>
    <t xml:space="preserve"> %</t>
  </si>
  <si>
    <t>S/S90</t>
  </si>
  <si>
    <t xml:space="preserve"> 6314150934</t>
  </si>
  <si>
    <t>Tepelná izolácia minerálna vlna hr. 150 mm</t>
  </si>
  <si>
    <t>M2</t>
  </si>
  <si>
    <t>176.5*1.03</t>
  </si>
  <si>
    <t>762/A 1</t>
  </si>
  <si>
    <t xml:space="preserve"> 762084311</t>
  </si>
  <si>
    <t xml:space="preserve">Demontáž a spätná montáž časti strešnej konštrukcie( prístup k stavebným úpravám nosnej konštrukcie stropu) </t>
  </si>
  <si>
    <t>sub</t>
  </si>
  <si>
    <t>"podľa zvolenej technologie prác dodávateľa</t>
  </si>
  <si>
    <t>1</t>
  </si>
  <si>
    <t xml:space="preserve"> 998762202</t>
  </si>
  <si>
    <t>Presun hmôt pre konštrukcie tesárske v objektoch výšky do 12 m</t>
  </si>
  <si>
    <t>762/B 1</t>
  </si>
  <si>
    <t xml:space="preserve"> 762822821</t>
  </si>
  <si>
    <t>Demontáž stropnic z reziva - poškodené časti</t>
  </si>
  <si>
    <t>"BP- bod 7 - poškodené časti drevených trámov- odhad 10 %</t>
  </si>
  <si>
    <t>2.25*9</t>
  </si>
  <si>
    <t>763/A 2</t>
  </si>
  <si>
    <t xml:space="preserve"> 763139411</t>
  </si>
  <si>
    <t xml:space="preserve">Montáž, dodávka podkladnej konštrukcie  pre drev. podhľad OP - kompletná skladba podľa PD pre segment B_x000D_
</t>
  </si>
  <si>
    <t>"segment B</t>
  </si>
  <si>
    <t>2.64*10</t>
  </si>
  <si>
    <t>"kompletná dodávka a montáž vrátane príslušenstva,montážneho a kotviaceho materiálu</t>
  </si>
  <si>
    <t>"CD profil nosný a konštrukčný</t>
  </si>
  <si>
    <t>"4 bodový záves  od 250 do 850 mm</t>
  </si>
  <si>
    <t>"krížové spojky</t>
  </si>
  <si>
    <t>"UD profil</t>
  </si>
  <si>
    <t>"1x SDK doska , plná hladká</t>
  </si>
  <si>
    <t>"pevnostná doska pod konštrukčné CD profily</t>
  </si>
  <si>
    <t>"ochranná rohová lišta</t>
  </si>
  <si>
    <t>"2x pevnostnádoska ekvivalent Rigistabil</t>
  </si>
  <si>
    <t xml:space="preserve"> 7631394111</t>
  </si>
  <si>
    <t xml:space="preserve">Montáž, dodávka podkladnej konštrukcie  pre drev. podhľad OP - kompletná skladba podľa PD pre segment A_x000D_
</t>
  </si>
  <si>
    <t>"segment A</t>
  </si>
  <si>
    <t>4.7*10</t>
  </si>
  <si>
    <t xml:space="preserve"> </t>
  </si>
  <si>
    <t>"príprava pre obal plátna zaveseného v podhľade</t>
  </si>
  <si>
    <t xml:space="preserve"> 7631394112</t>
  </si>
  <si>
    <t>10*(2.59*3+2.55)</t>
  </si>
  <si>
    <t/>
  </si>
  <si>
    <t>"sadrový fabion štvrťkruh</t>
  </si>
  <si>
    <t xml:space="preserve"> 998763401</t>
  </si>
  <si>
    <t>Presun hmôt pre konštrukcie sádrokartónové v objektoch výšky do 6 m</t>
  </si>
  <si>
    <t>766/A 1</t>
  </si>
  <si>
    <t xml:space="preserve"> 766125111</t>
  </si>
  <si>
    <t>"OP8- kpl dodávka, montáž vr. príslušenstva- popis PD</t>
  </si>
  <si>
    <t>4</t>
  </si>
  <si>
    <t xml:space="preserve"> 766131111</t>
  </si>
  <si>
    <t>"Sch1- popis prác PD, vr. detailov</t>
  </si>
  <si>
    <t>7.48*(0.14+0.43)</t>
  </si>
  <si>
    <t xml:space="preserve"> 766416213</t>
  </si>
  <si>
    <t>Montáž obloženia stien obkladovými panelmi plochy do  1,5 m2 vrátane detailov napojení, ukončení, kotvenia. montážneho a kotviaceho materiálu</t>
  </si>
  <si>
    <t>"opláštenie stien- vr. detailov- podľa PD - kpl systémové riešenie montáže</t>
  </si>
  <si>
    <t>"OP5</t>
  </si>
  <si>
    <t>2.4*0.48*42</t>
  </si>
  <si>
    <t>"OP6</t>
  </si>
  <si>
    <t>2.4*0.48*12</t>
  </si>
  <si>
    <t xml:space="preserve"> 766417112</t>
  </si>
  <si>
    <t>Montáž podkladového roštu pre obloženie steny vrátane kotvenia , detailov ,montážneho a kotviaceho materiálu</t>
  </si>
  <si>
    <t>"podkladný rošt- vr. detailov- podľa PD - kpl systémové riešenie montáže</t>
  </si>
  <si>
    <t>"OP 7</t>
  </si>
  <si>
    <t>7.68*10+5.67*5</t>
  </si>
  <si>
    <t xml:space="preserve"> 766425312</t>
  </si>
  <si>
    <t>Montáž obloženia členitých podhľadov obkladovými panelmi s rebrovaním vrátane kotvenia, príslušenstva ,povrchovej úpravy- kpl popis PD - ozn. OP1, OP</t>
  </si>
  <si>
    <t>"OP1, OP2- kpl dodávka, momntáž vrátane detailov- popis PD</t>
  </si>
  <si>
    <t>2.34*0.48*21*2</t>
  </si>
  <si>
    <t xml:space="preserve"> 766425321</t>
  </si>
  <si>
    <t>Montáž a dodávka  podhľadov obkladovými panelmi vrátane podkonštrukcie, povrchovej úpravy ,detailov napojení, ukončení,montážneho a kotviaceho  materiálu- ozn. OP3,OP4</t>
  </si>
  <si>
    <t>"OP 3, OP4kompletná dodávka, montáž vrátane príslušenstva, detailov- kpl popis PD</t>
  </si>
  <si>
    <t>2.83*0.34*2+2.2*0.18*2</t>
  </si>
  <si>
    <t xml:space="preserve"> 998766201</t>
  </si>
  <si>
    <t>Presun hmôt pre stolárske konštrukcie v objektoch výšky do 6 m</t>
  </si>
  <si>
    <t>766/B 1</t>
  </si>
  <si>
    <t xml:space="preserve"> 766411814</t>
  </si>
  <si>
    <t>Demontáž obloženia steny z DTS dyhovaných obkladových panelov</t>
  </si>
  <si>
    <t>"BP- bod 3,4kompletná dmtz až po vnútornú hranu obvodovej steny</t>
  </si>
  <si>
    <t>29+14</t>
  </si>
  <si>
    <t xml:space="preserve"> 766411822</t>
  </si>
  <si>
    <t>Demontáž podkladových roštov- montážnej podkonštrukcie  pre obloženie steny</t>
  </si>
  <si>
    <t>S/S80</t>
  </si>
  <si>
    <t xml:space="preserve"> 605151500</t>
  </si>
  <si>
    <t>Hranol z mäkkého dreva  vrátane povrchovej úpravy</t>
  </si>
  <si>
    <t>m3</t>
  </si>
  <si>
    <t>7.68*10*0.04*0.04*1.1+5.67*5*0.04*0.02*1.1</t>
  </si>
  <si>
    <t xml:space="preserve"> 6119166510</t>
  </si>
  <si>
    <t>Obkladové panely s rebrovaním vrátane povrchovej úpravy</t>
  </si>
  <si>
    <t>"vr. povrch. úpravy</t>
  </si>
  <si>
    <t>62.208*1.05</t>
  </si>
  <si>
    <t>767/A 3</t>
  </si>
  <si>
    <t xml:space="preserve"> 767616PC8</t>
  </si>
  <si>
    <t>Dodávka, momtáž premietacieho plátna v puzdre vrátane príslušenstva a kotvenia do existujúcej konštrukcie</t>
  </si>
  <si>
    <t>"premietacie plátno- vrátane montážneho a kotv. materiálu, príslušenstva</t>
  </si>
  <si>
    <t xml:space="preserve"> 998767201</t>
  </si>
  <si>
    <t>Presun hmôt pre doplnkové stavebné konštrukcie kovové v objektoch výšky do 6 m</t>
  </si>
  <si>
    <t>767/B 1</t>
  </si>
  <si>
    <t xml:space="preserve"> 767581802</t>
  </si>
  <si>
    <t>Demontáž podhľadu Feal vrátane podkonštrukcie</t>
  </si>
  <si>
    <t>"BP bod 2 - vrátane podkonštrukcie</t>
  </si>
  <si>
    <t>177.8</t>
  </si>
  <si>
    <t>775/A 2</t>
  </si>
  <si>
    <t xml:space="preserve"> 776220116</t>
  </si>
  <si>
    <t>Lepenie povlakových podláh  koberec (-textilná podlahoviny, PVC) na schodiskové stupnice rovné</t>
  </si>
  <si>
    <t>"nástupnica, podstupnica</t>
  </si>
  <si>
    <t>7.48*2</t>
  </si>
  <si>
    <t xml:space="preserve"> 776411100</t>
  </si>
  <si>
    <t>Schodsiková lišta - dodávka a montáž</t>
  </si>
  <si>
    <t xml:space="preserve"> 776411301</t>
  </si>
  <si>
    <t xml:space="preserve">Podlahové lišty  - dodávka a montáž </t>
  </si>
  <si>
    <t>"rady sedadiel</t>
  </si>
  <si>
    <t>7.5*7+9.8</t>
  </si>
  <si>
    <t>9.68*2</t>
  </si>
  <si>
    <t xml:space="preserve"> 776521200</t>
  </si>
  <si>
    <t>Lepenie  povlakovej podlahy  vrátane prípravy podkladu</t>
  </si>
  <si>
    <t>"podium</t>
  </si>
  <si>
    <t>9.68*4.62</t>
  </si>
  <si>
    <t xml:space="preserve"> 776572211</t>
  </si>
  <si>
    <t xml:space="preserve">Kladenie podlahových povlakových textilných krytín  </t>
  </si>
  <si>
    <t xml:space="preserve"> 776691101</t>
  </si>
  <si>
    <t>Príprava podkladu. očistenie</t>
  </si>
  <si>
    <t>"očistenie podkladu ( po demontáži kobercov)</t>
  </si>
  <si>
    <t xml:space="preserve"> 998776201</t>
  </si>
  <si>
    <t>Presun hmôt pre povlakové podlahy v objektoch výšky do 6 m</t>
  </si>
  <si>
    <t>775/B 2</t>
  </si>
  <si>
    <t xml:space="preserve"> 776511820</t>
  </si>
  <si>
    <t>Odstránenie lepenej povlakovej podlahy z nášľapnej plochy s podložkou</t>
  </si>
  <si>
    <t>"dmtz kobercavr. podložky líšt, soklov</t>
  </si>
  <si>
    <t>12.95*9.68</t>
  </si>
  <si>
    <t>S/S20</t>
  </si>
  <si>
    <t xml:space="preserve"> 283034010901</t>
  </si>
  <si>
    <t>Podlahoviva PVC - ekvivalent marmoleum</t>
  </si>
  <si>
    <t>"schod - SCH1</t>
  </si>
  <si>
    <t>7.48*(0.43+0.14)*1.05</t>
  </si>
  <si>
    <t>44.722*1.05</t>
  </si>
  <si>
    <t xml:space="preserve"> 69755PC11</t>
  </si>
  <si>
    <t>Textilná podlahovina - koberec</t>
  </si>
  <si>
    <t>177.8*1.05</t>
  </si>
  <si>
    <t>784/A 1</t>
  </si>
  <si>
    <t xml:space="preserve"> 784410151</t>
  </si>
  <si>
    <t>Penetrovanie jednonásobné jemnozrnného podkladu do 3,8 m</t>
  </si>
  <si>
    <t xml:space="preserve"> 784452471</t>
  </si>
  <si>
    <t>Maľby z maliarskych zmesí  tónované dvojnásobné na jemnozrnný podklad výšky  nad 3, 80 m   (odtieň podľa podhľadu)</t>
  </si>
  <si>
    <t>921/M21</t>
  </si>
  <si>
    <t xml:space="preserve"> 2100100012</t>
  </si>
  <si>
    <t>Elektroinštalácia - výkaz výmer, rozpočet- profesie</t>
  </si>
  <si>
    <t xml:space="preserve"> 747221011</t>
  </si>
  <si>
    <t>LED svietidlo na vodiacej koľajnici -  dodávka vrátane príslušenstva- kpl popis PD, ozn. SV 1</t>
  </si>
  <si>
    <t>"SV1- kpl dodávka vrátane podružného materálu- popis PD</t>
  </si>
  <si>
    <t xml:space="preserve"> 747221012</t>
  </si>
  <si>
    <t>LED svietidlo líniové  dl. 3000 mm- dodávka vrátane príslušenstva- kpl popis PD, ozn. SV 2</t>
  </si>
  <si>
    <t>"SV2- kpl dodávka vrátane podružného materálu- popis PD</t>
  </si>
  <si>
    <t xml:space="preserve"> 747221013</t>
  </si>
  <si>
    <t>LED svietidlo líniové dl. 9300mm  -  dodávka vrátane príslušenstva- kpl popis PD, ozn. SV 3</t>
  </si>
  <si>
    <t>"SV3- kpl dodávka vrátane podružného materálu- popis PD</t>
  </si>
  <si>
    <t xml:space="preserve"> 747221014</t>
  </si>
  <si>
    <t>LED svietidlo líniové  dl. 8500mm-dodávka vrátane príslušenstva- kpl popis PD, ozn. SV 4</t>
  </si>
  <si>
    <t>"SV4- kpl dodávka vrátane podružného materálu- popis PD</t>
  </si>
  <si>
    <t>5</t>
  </si>
  <si>
    <t xml:space="preserve"> 747221015</t>
  </si>
  <si>
    <t>LED svietidlo reflektorové na posvnej vidiacej tyči   -dodávka vrátane príslušenstva- kpl popis PD, ozn. SV 5</t>
  </si>
  <si>
    <t>"SV5- kpl dodávka vrátane podružného materálu- popis PD</t>
  </si>
  <si>
    <t>2</t>
  </si>
  <si>
    <t xml:space="preserve"> 747221016</t>
  </si>
  <si>
    <t>Svietidlo spustené zo stropu   - dodávka vrátane príslušenstva- kpl popis PD, ozn. SV 6</t>
  </si>
  <si>
    <t>"SV6-kpl dodávka vrátane podružného materálu- popis PD</t>
  </si>
  <si>
    <t xml:space="preserve">           Celkom bez DPH</t>
  </si>
  <si>
    <t xml:space="preserve">           DPH 0% z </t>
  </si>
  <si>
    <t xml:space="preserve">          Celkom v EUR</t>
  </si>
  <si>
    <t>Krycí list stavby</t>
  </si>
  <si>
    <t xml:space="preserve">           DPH 20% z </t>
  </si>
  <si>
    <t>Poznámky:</t>
  </si>
  <si>
    <t>K správnemu naceneniu výkazu výmer je potrebné naštudovanie PD. Naceniť je potrebné jestvujúci výkaz výmer podľa pokynov tendrového zadávateľa, resp. navrhu zmluvy o dielo.</t>
  </si>
  <si>
    <t xml:space="preserve">Výkaz výmer je neoddeliteľnou súčasťou celej PD. Materiál výrobkov je definovaný vo VV a zároveň sú položky jednoznačne určené a spárovateľné k výkresovej alebo textovej časti projektovej dokumentácie, ktorá dané materiály, v potrebných prípadoch ešte presnejšie podrobnejšie špecifikuje, upresňuje ci konkretizuje technicky, parametricky alebo referenčným výrobkom. </t>
  </si>
  <si>
    <t xml:space="preserve"> Informácie o materiáloch výrobkov vo výkresovej časti alebo technických správach môžu byť aj výrazne rozsiahlejšie ako je možné uviesť technicky v texte názvu položky vo výkaze výmer, preto je potrebné naštudovanie projektovej dokumentácie a oceňovať výkaz výmer ako celok a neoddeliteňú súčasť projektovej dokumentácie.</t>
  </si>
  <si>
    <t xml:space="preserve">Výmery položiek presunov hmot PSV vyjadrených mernými jednotkami v percentách % si uchádzač výpĺna sám podla metodiky rozpočtárskych programov </t>
  </si>
  <si>
    <t>Dodávateľ si zahrnie do jednotkových cien všetky náklady podla ZoD, vrátane VRN-ov: napr. označenie staveniska, čistenie, opatrenia pre stav. v zimnom období, poistenie, geodet. merania a dokumentáciu, skúšky, vzorky, dielenskú dokumentáciu, vyčistenie všetkých dotknutých plôch od stavebného odpadu.</t>
  </si>
  <si>
    <t xml:space="preserve">Odberateľ: </t>
  </si>
  <si>
    <t>Oprava vápenných štukových omietok vnútorných stien s plochou do 50%, vrátane  zaplnenia rýh( po elektro)</t>
  </si>
  <si>
    <t>Montáž, dodávka zásteny s rebrovaním vrátane povrchovej úpravy, motážneho , kotviaceho materiálu- ozn. OP8- kpl popis PD</t>
  </si>
  <si>
    <t>Doplnenie schodiskového stupňa vrátane kapotáže, vrátane montážneho, otviaceho materiálu- popis PD- ozn. Sch1</t>
  </si>
  <si>
    <t xml:space="preserve"> Informácie o materiáloch výrobkov vo výkresovej časti alebo technických správach môžu byť aj výrazne rozsiahlejšie ako je možné uviesť technicky v texte názvu položky vo výkaze výmer, preto je potrebné naštudovanie projektovej dokumentácie a oceňovať výkaz výmer ako celok a neoddeliteľú súčasť projektovej dokumentácie.</t>
  </si>
  <si>
    <t xml:space="preserve">Montáž, dodávka podkladnej konštrukcie  pre podhľad OP - kompletná skladba podľa PD pre segment C,D,E,F
</t>
  </si>
  <si>
    <t>"segment C,d,E,F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</si>
</sst>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2" formatCode="###\ ###\ ##0.00"/>
    <numFmt numFmtId="183" formatCode="###\ ###\ ##0.0000"/>
    <numFmt numFmtId="184" formatCode="###\ ###\ ##0.000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indexed="8"/>
      <name val="Arial CE"/>
      <charset val="238"/>
    </font>
    <font>
      <b/>
      <sz val="11"/>
      <color indexed="8"/>
      <name val="Arial CE"/>
      <charset val="238"/>
    </font>
    <font>
      <b/>
      <sz val="10"/>
      <color indexed="8"/>
      <name val="Arial CE"/>
      <charset val="238"/>
    </font>
    <font>
      <b/>
      <sz val="8"/>
      <color indexed="8"/>
      <name val="Arial CE"/>
      <charset val="238"/>
    </font>
    <font>
      <sz val="8"/>
      <color indexed="8"/>
      <name val="Arial CE"/>
      <charset val="238"/>
    </font>
    <font>
      <sz val="9"/>
      <color indexed="8"/>
      <name val="Arial CE"/>
      <charset val="238"/>
    </font>
    <font>
      <sz val="9"/>
      <color indexed="12"/>
      <name val="Arial CE"/>
      <charset val="238"/>
    </font>
    <font>
      <sz val="8"/>
      <color indexed="8"/>
      <name val="Calibri"/>
      <family val="2"/>
      <charset val="238"/>
    </font>
    <font>
      <sz val="12"/>
      <color indexed="8"/>
      <name val="Arial CE"/>
      <charset val="238"/>
    </font>
    <font>
      <sz val="12"/>
      <color indexed="8"/>
      <name val="Calibri"/>
      <family val="2"/>
      <charset val="238"/>
    </font>
    <font>
      <b/>
      <sz val="9"/>
      <color indexed="8"/>
      <name val="Arial CE"/>
      <charset val="238"/>
    </font>
    <font>
      <sz val="8"/>
      <color indexed="8"/>
      <name val="Arial CE"/>
      <charset val="238"/>
    </font>
    <font>
      <sz val="11"/>
      <color indexed="8"/>
      <name val="Arial CE"/>
      <charset val="238"/>
    </font>
    <font>
      <sz val="11"/>
      <color indexed="8"/>
      <name val="Calibri"/>
      <family val="2"/>
      <charset val="238"/>
    </font>
    <font>
      <sz val="8"/>
      <color indexed="12"/>
      <name val="Arial CE"/>
      <charset val="238"/>
    </font>
    <font>
      <sz val="11"/>
      <color indexed="12"/>
      <name val="Arial CE"/>
      <charset val="238"/>
    </font>
    <font>
      <sz val="11"/>
      <color indexed="12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8"/>
      <color indexed="10"/>
      <name val="Arial CE"/>
      <charset val="238"/>
    </font>
    <font>
      <b/>
      <sz val="8"/>
      <color indexed="10"/>
      <name val="Calibri"/>
      <family val="2"/>
      <charset val="238"/>
    </font>
    <font>
      <sz val="8"/>
      <name val="Trebuchet MS"/>
      <family val="2"/>
    </font>
    <font>
      <sz val="8"/>
      <name val="MS Sans Serif"/>
      <family val="2"/>
    </font>
    <font>
      <b/>
      <sz val="11"/>
      <color indexed="8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9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23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/>
      <right style="thin">
        <color indexed="9"/>
      </right>
      <top style="thin">
        <color indexed="23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double">
        <color indexed="8"/>
      </left>
      <right style="thin">
        <color indexed="9"/>
      </right>
      <top style="thin">
        <color indexed="23"/>
      </top>
      <bottom/>
      <diagonal/>
    </border>
    <border>
      <left style="double">
        <color indexed="8"/>
      </left>
      <right style="thin">
        <color indexed="9"/>
      </right>
      <top style="thin">
        <color indexed="23"/>
      </top>
      <bottom style="thin">
        <color indexed="9"/>
      </bottom>
      <diagonal/>
    </border>
    <border>
      <left style="double">
        <color indexed="8"/>
      </left>
      <right style="thin">
        <color indexed="9"/>
      </right>
      <top/>
      <bottom style="thin">
        <color indexed="9"/>
      </bottom>
      <diagonal/>
    </border>
    <border>
      <left style="double">
        <color indexed="8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23"/>
      </top>
      <bottom/>
      <diagonal/>
    </border>
    <border>
      <left style="thin">
        <color indexed="9"/>
      </left>
      <right/>
      <top/>
      <bottom/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n">
        <color indexed="9"/>
      </left>
      <right style="double">
        <color indexed="8"/>
      </right>
      <top style="thin">
        <color indexed="23"/>
      </top>
      <bottom/>
      <diagonal/>
    </border>
    <border>
      <left style="thin">
        <color indexed="9"/>
      </left>
      <right style="double">
        <color indexed="8"/>
      </right>
      <top/>
      <bottom/>
      <diagonal/>
    </border>
    <border>
      <left style="thin">
        <color indexed="9"/>
      </left>
      <right style="double">
        <color indexed="8"/>
      </right>
      <top/>
      <bottom style="thin">
        <color indexed="9"/>
      </bottom>
      <diagonal/>
    </border>
    <border>
      <left style="thin">
        <color indexed="9"/>
      </left>
      <right style="double">
        <color indexed="8"/>
      </right>
      <top style="thin">
        <color indexed="9"/>
      </top>
      <bottom style="thin">
        <color indexed="9"/>
      </bottom>
      <diagonal/>
    </border>
    <border>
      <left style="double">
        <color indexed="8"/>
      </left>
      <right style="thin">
        <color indexed="9"/>
      </right>
      <top/>
      <bottom/>
      <diagonal/>
    </border>
    <border>
      <left/>
      <right style="thin">
        <color indexed="9"/>
      </right>
      <top/>
      <bottom/>
      <diagonal/>
    </border>
    <border>
      <left style="double">
        <color indexed="8"/>
      </left>
      <right style="thin">
        <color indexed="9"/>
      </right>
      <top style="double">
        <color indexed="8"/>
      </top>
      <bottom style="thin">
        <color indexed="23"/>
      </bottom>
      <diagonal/>
    </border>
    <border>
      <left/>
      <right style="thin">
        <color indexed="9"/>
      </right>
      <top style="double">
        <color indexed="8"/>
      </top>
      <bottom style="thin">
        <color indexed="23"/>
      </bottom>
      <diagonal/>
    </border>
    <border>
      <left style="thin">
        <color indexed="9"/>
      </left>
      <right style="thin">
        <color indexed="9"/>
      </right>
      <top style="double">
        <color indexed="8"/>
      </top>
      <bottom style="thin">
        <color indexed="23"/>
      </bottom>
      <diagonal/>
    </border>
    <border>
      <left style="thin">
        <color indexed="9"/>
      </left>
      <right/>
      <top style="double">
        <color indexed="8"/>
      </top>
      <bottom style="thin">
        <color indexed="23"/>
      </bottom>
      <diagonal/>
    </border>
    <border>
      <left style="thin">
        <color indexed="9"/>
      </left>
      <right style="double">
        <color indexed="8"/>
      </right>
      <top style="double">
        <color indexed="8"/>
      </top>
      <bottom style="thin">
        <color indexed="23"/>
      </bottom>
      <diagonal/>
    </border>
    <border>
      <left style="double">
        <color indexed="8"/>
      </left>
      <right style="thin">
        <color indexed="23"/>
      </right>
      <top style="double">
        <color indexed="8"/>
      </top>
      <bottom style="thin">
        <color indexed="23"/>
      </bottom>
      <diagonal/>
    </border>
    <border>
      <left style="double">
        <color indexed="8"/>
      </left>
      <right style="thin">
        <color indexed="23"/>
      </right>
      <top/>
      <bottom/>
      <diagonal/>
    </border>
    <border>
      <left style="double">
        <color indexed="8"/>
      </left>
      <right style="thin">
        <color indexed="23"/>
      </right>
      <top style="thin">
        <color indexed="23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 style="thin">
        <color indexed="23"/>
      </top>
      <bottom/>
      <diagonal/>
    </border>
    <border>
      <left/>
      <right style="thin">
        <color indexed="9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/>
      <diagonal/>
    </border>
    <border>
      <left style="thin">
        <color indexed="23"/>
      </left>
      <right/>
      <top/>
      <bottom/>
      <diagonal/>
    </border>
    <border>
      <left style="thin">
        <color indexed="23"/>
      </left>
      <right/>
      <top style="thin">
        <color indexed="23"/>
      </top>
      <bottom/>
      <diagonal/>
    </border>
    <border>
      <left style="thin">
        <color indexed="23"/>
      </left>
      <right/>
      <top style="thin">
        <color indexed="23"/>
      </top>
      <bottom style="double">
        <color indexed="8"/>
      </bottom>
      <diagonal/>
    </border>
    <border>
      <left style="thin">
        <color indexed="9"/>
      </left>
      <right style="thin">
        <color indexed="9"/>
      </right>
      <top/>
      <bottom style="thin">
        <color indexed="23"/>
      </bottom>
      <diagonal/>
    </border>
    <border>
      <left style="thin">
        <color indexed="23"/>
      </left>
      <right style="thin">
        <color indexed="23"/>
      </right>
      <top/>
      <bottom/>
      <diagonal/>
    </border>
    <border>
      <left/>
      <right/>
      <top style="thin">
        <color indexed="23"/>
      </top>
      <bottom/>
      <diagonal/>
    </border>
    <border>
      <left style="double">
        <color indexed="8"/>
      </left>
      <right style="thin">
        <color indexed="9"/>
      </right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 style="double">
        <color indexed="8"/>
      </right>
      <top style="thin">
        <color indexed="9"/>
      </top>
      <bottom/>
      <diagonal/>
    </border>
    <border>
      <left style="thin">
        <color indexed="9"/>
      </left>
      <right style="thin">
        <color indexed="9"/>
      </right>
      <top style="double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23"/>
      </right>
      <top style="thin">
        <color indexed="23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thin">
        <color indexed="23"/>
      </left>
      <right/>
      <top style="double">
        <color indexed="8"/>
      </top>
      <bottom/>
      <diagonal/>
    </border>
    <border>
      <left style="thin">
        <color indexed="23"/>
      </left>
      <right style="thin">
        <color indexed="23"/>
      </right>
      <top style="double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23"/>
      </bottom>
      <diagonal/>
    </border>
    <border>
      <left style="thin">
        <color indexed="23"/>
      </left>
      <right/>
      <top style="thin">
        <color indexed="8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/>
      <right style="double">
        <color indexed="8"/>
      </right>
      <top style="thin">
        <color indexed="8"/>
      </top>
      <bottom style="thin">
        <color indexed="23"/>
      </bottom>
      <diagonal/>
    </border>
    <border>
      <left style="thin">
        <color indexed="9"/>
      </left>
      <right/>
      <top/>
      <bottom style="thin">
        <color indexed="23"/>
      </bottom>
      <diagonal/>
    </border>
    <border>
      <left style="thin">
        <color indexed="23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8"/>
      </right>
      <top style="thin">
        <color indexed="23"/>
      </top>
      <bottom style="double">
        <color indexed="8"/>
      </bottom>
      <diagonal/>
    </border>
    <border>
      <left style="double">
        <color indexed="8"/>
      </left>
      <right style="thin">
        <color indexed="9"/>
      </right>
      <top style="double">
        <color indexed="8"/>
      </top>
      <bottom style="thin">
        <color indexed="9"/>
      </bottom>
      <diagonal/>
    </border>
    <border>
      <left/>
      <right style="thin">
        <color indexed="9"/>
      </right>
      <top style="double">
        <color indexed="8"/>
      </top>
      <bottom style="thin">
        <color indexed="9"/>
      </bottom>
      <diagonal/>
    </border>
    <border>
      <left style="thin">
        <color indexed="9"/>
      </left>
      <right/>
      <top style="double">
        <color indexed="8"/>
      </top>
      <bottom style="thin">
        <color indexed="9"/>
      </bottom>
      <diagonal/>
    </border>
    <border>
      <left/>
      <right style="thin">
        <color indexed="9"/>
      </right>
      <top style="double">
        <color indexed="8"/>
      </top>
      <bottom/>
      <diagonal/>
    </border>
    <border>
      <left style="thin">
        <color indexed="9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 style="thin">
        <color indexed="23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23"/>
      </right>
      <top style="double">
        <color indexed="8"/>
      </top>
      <bottom/>
      <diagonal/>
    </border>
    <border>
      <left style="double">
        <color indexed="8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9"/>
      </left>
      <right style="double">
        <color indexed="8"/>
      </right>
      <top style="double">
        <color indexed="8"/>
      </top>
      <bottom style="thin">
        <color indexed="9"/>
      </bottom>
      <diagonal/>
    </border>
    <border>
      <left style="thin">
        <color indexed="9"/>
      </left>
      <right/>
      <top style="thin">
        <color indexed="8"/>
      </top>
      <bottom style="thin">
        <color indexed="23"/>
      </bottom>
      <diagonal/>
    </border>
    <border>
      <left/>
      <right style="double">
        <color indexed="8"/>
      </right>
      <top/>
      <bottom/>
      <diagonal/>
    </border>
    <border>
      <left/>
      <right style="double">
        <color indexed="8"/>
      </right>
      <top style="thin">
        <color indexed="23"/>
      </top>
      <bottom/>
      <diagonal/>
    </border>
    <border>
      <left style="thin">
        <color indexed="9"/>
      </left>
      <right style="thin">
        <color indexed="23"/>
      </right>
      <top style="thin">
        <color indexed="8"/>
      </top>
      <bottom style="thin">
        <color indexed="23"/>
      </bottom>
      <diagonal/>
    </border>
    <border>
      <left style="thin">
        <color indexed="9"/>
      </left>
      <right style="thin">
        <color indexed="23"/>
      </right>
      <top/>
      <bottom/>
      <diagonal/>
    </border>
    <border>
      <left style="thin">
        <color indexed="9"/>
      </left>
      <right style="thin">
        <color indexed="23"/>
      </right>
      <top/>
      <bottom style="double">
        <color indexed="8"/>
      </bottom>
      <diagonal/>
    </border>
    <border>
      <left style="thin">
        <color indexed="9"/>
      </left>
      <right/>
      <top style="thin">
        <color indexed="23"/>
      </top>
      <bottom style="double">
        <color indexed="8"/>
      </bottom>
      <diagonal/>
    </border>
    <border>
      <left style="thin">
        <color indexed="9"/>
      </left>
      <right style="double">
        <color indexed="8"/>
      </right>
      <top/>
      <bottom style="thin">
        <color indexed="23"/>
      </bottom>
      <diagonal/>
    </border>
    <border>
      <left style="thin">
        <color indexed="23"/>
      </left>
      <right style="double">
        <color indexed="8"/>
      </right>
      <top style="thin">
        <color indexed="8"/>
      </top>
      <bottom style="thin">
        <color indexed="23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 style="thin">
        <color indexed="9"/>
      </left>
      <right style="thin">
        <color indexed="23"/>
      </right>
      <top style="double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23"/>
      </right>
      <top style="thin">
        <color indexed="9"/>
      </top>
      <bottom/>
      <diagonal/>
    </border>
    <border>
      <left/>
      <right/>
      <top style="thin">
        <color indexed="23"/>
      </top>
      <bottom style="thin">
        <color indexed="9"/>
      </bottom>
      <diagonal/>
    </border>
    <border>
      <left style="thin">
        <color indexed="9"/>
      </left>
      <right style="thin">
        <color indexed="23"/>
      </right>
      <top style="thin">
        <color indexed="23"/>
      </top>
      <bottom style="thin">
        <color indexed="9"/>
      </bottom>
      <diagonal/>
    </border>
    <border>
      <left/>
      <right/>
      <top style="double">
        <color indexed="8"/>
      </top>
      <bottom style="thin">
        <color indexed="9"/>
      </bottom>
      <diagonal/>
    </border>
    <border>
      <left/>
      <right/>
      <top style="thin">
        <color indexed="8"/>
      </top>
      <bottom/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double">
        <color indexed="8"/>
      </left>
      <right style="thin">
        <color indexed="23"/>
      </right>
      <top style="thin">
        <color indexed="8"/>
      </top>
      <bottom style="double">
        <color indexed="8"/>
      </bottom>
      <diagonal/>
    </border>
    <border>
      <left style="thin">
        <color indexed="9"/>
      </left>
      <right style="thin">
        <color indexed="23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23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23"/>
      </bottom>
      <diagonal/>
    </border>
    <border>
      <left/>
      <right/>
      <top style="double">
        <color indexed="8"/>
      </top>
      <bottom style="thin">
        <color indexed="23"/>
      </bottom>
      <diagonal/>
    </border>
    <border>
      <left/>
      <right style="double">
        <color indexed="8"/>
      </right>
      <top style="double">
        <color indexed="8"/>
      </top>
      <bottom style="thin">
        <color indexed="23"/>
      </bottom>
      <diagonal/>
    </border>
    <border>
      <left style="double">
        <color indexed="8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double">
        <color indexed="8"/>
      </right>
      <top style="thin">
        <color indexed="23"/>
      </top>
      <bottom style="thin">
        <color indexed="23"/>
      </bottom>
      <diagonal/>
    </border>
  </borders>
  <cellStyleXfs count="3">
    <xf numFmtId="0" fontId="0" fillId="0" borderId="0"/>
    <xf numFmtId="0" fontId="21" fillId="0" borderId="0"/>
    <xf numFmtId="0" fontId="22" fillId="0" borderId="0" applyAlignment="0">
      <alignment vertical="top" wrapText="1"/>
      <protection locked="0"/>
    </xf>
  </cellStyleXfs>
  <cellXfs count="235">
    <xf numFmtId="0" fontId="0" fillId="0" borderId="0" xfId="0"/>
    <xf numFmtId="0" fontId="1" fillId="0" borderId="0" xfId="0" applyFont="1"/>
    <xf numFmtId="0" fontId="4" fillId="0" borderId="0" xfId="0" applyFont="1"/>
    <xf numFmtId="0" fontId="1" fillId="0" borderId="2" xfId="0" applyFont="1" applyFill="1" applyBorder="1"/>
    <xf numFmtId="0" fontId="3" fillId="0" borderId="2" xfId="0" applyFont="1" applyFill="1" applyBorder="1"/>
    <xf numFmtId="0" fontId="4" fillId="0" borderId="2" xfId="0" applyFont="1" applyFill="1" applyBorder="1"/>
    <xf numFmtId="0" fontId="4" fillId="0" borderId="1" xfId="0" applyFont="1" applyFill="1" applyBorder="1"/>
    <xf numFmtId="0" fontId="1" fillId="0" borderId="1" xfId="0" applyFont="1" applyFill="1" applyBorder="1" applyAlignment="1">
      <alignment horizontal="center"/>
    </xf>
    <xf numFmtId="9" fontId="1" fillId="0" borderId="1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2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1" fillId="0" borderId="3" xfId="0" applyFont="1" applyFill="1" applyBorder="1"/>
    <xf numFmtId="0" fontId="1" fillId="0" borderId="4" xfId="0" applyFont="1" applyFill="1" applyBorder="1"/>
    <xf numFmtId="0" fontId="3" fillId="0" borderId="4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1" fillId="0" borderId="7" xfId="0" applyFont="1" applyFill="1" applyBorder="1"/>
    <xf numFmtId="182" fontId="1" fillId="0" borderId="7" xfId="0" applyNumberFormat="1" applyFont="1" applyFill="1" applyBorder="1"/>
    <xf numFmtId="0" fontId="1" fillId="0" borderId="8" xfId="0" applyFont="1" applyFill="1" applyBorder="1"/>
    <xf numFmtId="0" fontId="1" fillId="0" borderId="9" xfId="0" applyFont="1" applyFill="1" applyBorder="1"/>
    <xf numFmtId="0" fontId="1" fillId="0" borderId="10" xfId="0" applyFont="1" applyFill="1" applyBorder="1"/>
    <xf numFmtId="0" fontId="1" fillId="0" borderId="11" xfId="0" applyFont="1" applyFill="1" applyBorder="1"/>
    <xf numFmtId="0" fontId="1" fillId="0" borderId="12" xfId="0" applyFont="1" applyFill="1" applyBorder="1"/>
    <xf numFmtId="0" fontId="1" fillId="0" borderId="13" xfId="0" applyFont="1" applyFill="1" applyBorder="1"/>
    <xf numFmtId="0" fontId="1" fillId="0" borderId="14" xfId="0" applyFont="1" applyFill="1" applyBorder="1"/>
    <xf numFmtId="0" fontId="1" fillId="0" borderId="15" xfId="0" applyFont="1" applyFill="1" applyBorder="1"/>
    <xf numFmtId="0" fontId="1" fillId="0" borderId="16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182" fontId="1" fillId="0" borderId="19" xfId="0" applyNumberFormat="1" applyFont="1" applyFill="1" applyBorder="1"/>
    <xf numFmtId="0" fontId="1" fillId="0" borderId="20" xfId="0" applyFont="1" applyFill="1" applyBorder="1"/>
    <xf numFmtId="0" fontId="1" fillId="0" borderId="21" xfId="0" applyFont="1" applyFill="1" applyBorder="1"/>
    <xf numFmtId="0" fontId="6" fillId="0" borderId="11" xfId="0" applyFont="1" applyFill="1" applyBorder="1"/>
    <xf numFmtId="0" fontId="6" fillId="0" borderId="8" xfId="0" applyFont="1" applyFill="1" applyBorder="1"/>
    <xf numFmtId="0" fontId="6" fillId="0" borderId="6" xfId="0" applyFont="1" applyFill="1" applyBorder="1"/>
    <xf numFmtId="0" fontId="5" fillId="0" borderId="15" xfId="0" applyFont="1" applyFill="1" applyBorder="1"/>
    <xf numFmtId="0" fontId="5" fillId="0" borderId="11" xfId="0" applyFont="1" applyFill="1" applyBorder="1"/>
    <xf numFmtId="0" fontId="5" fillId="0" borderId="6" xfId="0" applyFont="1" applyFill="1" applyBorder="1"/>
    <xf numFmtId="0" fontId="5" fillId="0" borderId="18" xfId="0" applyFont="1" applyFill="1" applyBorder="1"/>
    <xf numFmtId="0" fontId="1" fillId="0" borderId="22" xfId="0" applyFont="1" applyFill="1" applyBorder="1"/>
    <xf numFmtId="0" fontId="1" fillId="0" borderId="23" xfId="0" applyFont="1" applyFill="1" applyBorder="1"/>
    <xf numFmtId="0" fontId="1" fillId="0" borderId="19" xfId="0" applyFont="1" applyFill="1" applyBorder="1"/>
    <xf numFmtId="0" fontId="1" fillId="0" borderId="24" xfId="0" applyFont="1" applyFill="1" applyBorder="1"/>
    <xf numFmtId="0" fontId="1" fillId="0" borderId="25" xfId="0" applyFont="1" applyFill="1" applyBorder="1"/>
    <xf numFmtId="0" fontId="1" fillId="0" borderId="26" xfId="0" applyFont="1" applyFill="1" applyBorder="1"/>
    <xf numFmtId="0" fontId="1" fillId="0" borderId="27" xfId="0" applyFont="1" applyFill="1" applyBorder="1"/>
    <xf numFmtId="0" fontId="1" fillId="0" borderId="28" xfId="0" applyFont="1" applyFill="1" applyBorder="1"/>
    <xf numFmtId="0" fontId="5" fillId="0" borderId="22" xfId="0" applyFont="1" applyFill="1" applyBorder="1"/>
    <xf numFmtId="0" fontId="5" fillId="0" borderId="7" xfId="0" applyFont="1" applyFill="1" applyBorder="1"/>
    <xf numFmtId="0" fontId="4" fillId="0" borderId="29" xfId="0" applyFont="1" applyFill="1" applyBorder="1" applyAlignment="1">
      <alignment horizontal="center"/>
    </xf>
    <xf numFmtId="0" fontId="5" fillId="0" borderId="30" xfId="0" applyFont="1" applyFill="1" applyBorder="1" applyAlignment="1">
      <alignment horizontal="center"/>
    </xf>
    <xf numFmtId="0" fontId="5" fillId="0" borderId="31" xfId="0" applyFont="1" applyFill="1" applyBorder="1" applyAlignment="1">
      <alignment horizontal="center"/>
    </xf>
    <xf numFmtId="0" fontId="5" fillId="0" borderId="25" xfId="0" applyFont="1" applyFill="1" applyBorder="1"/>
    <xf numFmtId="0" fontId="5" fillId="0" borderId="23" xfId="0" applyFont="1" applyFill="1" applyBorder="1"/>
    <xf numFmtId="0" fontId="5" fillId="0" borderId="8" xfId="0" applyFont="1" applyFill="1" applyBorder="1"/>
    <xf numFmtId="0" fontId="5" fillId="0" borderId="29" xfId="0" applyFont="1" applyFill="1" applyBorder="1" applyAlignment="1">
      <alignment horizontal="center"/>
    </xf>
    <xf numFmtId="182" fontId="1" fillId="0" borderId="15" xfId="0" applyNumberFormat="1" applyFont="1" applyFill="1" applyBorder="1"/>
    <xf numFmtId="0" fontId="5" fillId="0" borderId="32" xfId="0" applyFont="1" applyFill="1" applyBorder="1" applyAlignment="1">
      <alignment horizontal="center"/>
    </xf>
    <xf numFmtId="0" fontId="5" fillId="0" borderId="33" xfId="0" applyFont="1" applyFill="1" applyBorder="1" applyAlignment="1">
      <alignment horizontal="center"/>
    </xf>
    <xf numFmtId="0" fontId="5" fillId="0" borderId="34" xfId="0" applyFont="1" applyFill="1" applyBorder="1"/>
    <xf numFmtId="0" fontId="5" fillId="0" borderId="35" xfId="0" applyFont="1" applyFill="1" applyBorder="1"/>
    <xf numFmtId="0" fontId="5" fillId="0" borderId="36" xfId="0" applyFont="1" applyFill="1" applyBorder="1"/>
    <xf numFmtId="0" fontId="5" fillId="0" borderId="37" xfId="0" applyFont="1" applyFill="1" applyBorder="1"/>
    <xf numFmtId="0" fontId="5" fillId="0" borderId="38" xfId="0" applyFont="1" applyFill="1" applyBorder="1"/>
    <xf numFmtId="182" fontId="1" fillId="0" borderId="39" xfId="0" applyNumberFormat="1" applyFont="1" applyFill="1" applyBorder="1"/>
    <xf numFmtId="182" fontId="5" fillId="0" borderId="40" xfId="0" applyNumberFormat="1" applyFont="1" applyFill="1" applyBorder="1"/>
    <xf numFmtId="182" fontId="5" fillId="0" borderId="35" xfId="0" applyNumberFormat="1" applyFont="1" applyFill="1" applyBorder="1"/>
    <xf numFmtId="182" fontId="5" fillId="0" borderId="36" xfId="0" applyNumberFormat="1" applyFont="1" applyFill="1" applyBorder="1"/>
    <xf numFmtId="182" fontId="5" fillId="0" borderId="37" xfId="0" applyNumberFormat="1" applyFont="1" applyFill="1" applyBorder="1"/>
    <xf numFmtId="182" fontId="1" fillId="0" borderId="38" xfId="0" applyNumberFormat="1" applyFont="1" applyFill="1" applyBorder="1"/>
    <xf numFmtId="182" fontId="5" fillId="0" borderId="0" xfId="0" applyNumberFormat="1" applyFont="1" applyFill="1" applyBorder="1"/>
    <xf numFmtId="182" fontId="5" fillId="0" borderId="41" xfId="0" applyNumberFormat="1" applyFont="1" applyFill="1" applyBorder="1"/>
    <xf numFmtId="0" fontId="1" fillId="0" borderId="42" xfId="0" applyFont="1" applyFill="1" applyBorder="1"/>
    <xf numFmtId="0" fontId="1" fillId="0" borderId="43" xfId="0" applyFont="1" applyFill="1" applyBorder="1"/>
    <xf numFmtId="0" fontId="1" fillId="0" borderId="44" xfId="0" applyFont="1" applyFill="1" applyBorder="1"/>
    <xf numFmtId="0" fontId="1" fillId="0" borderId="45" xfId="0" applyFont="1" applyFill="1" applyBorder="1"/>
    <xf numFmtId="0" fontId="1" fillId="0" borderId="46" xfId="0" applyFont="1" applyFill="1" applyBorder="1"/>
    <xf numFmtId="182" fontId="1" fillId="0" borderId="16" xfId="0" applyNumberFormat="1" applyFont="1" applyFill="1" applyBorder="1"/>
    <xf numFmtId="182" fontId="1" fillId="0" borderId="41" xfId="0" applyNumberFormat="1" applyFont="1" applyFill="1" applyBorder="1"/>
    <xf numFmtId="182" fontId="5" fillId="0" borderId="47" xfId="0" applyNumberFormat="1" applyFont="1" applyFill="1" applyBorder="1"/>
    <xf numFmtId="182" fontId="1" fillId="0" borderId="47" xfId="0" applyNumberFormat="1" applyFont="1" applyFill="1" applyBorder="1"/>
    <xf numFmtId="0" fontId="4" fillId="0" borderId="48" xfId="0" applyFont="1" applyFill="1" applyBorder="1" applyAlignment="1">
      <alignment horizontal="center"/>
    </xf>
    <xf numFmtId="0" fontId="5" fillId="0" borderId="49" xfId="0" applyFont="1" applyFill="1" applyBorder="1"/>
    <xf numFmtId="0" fontId="5" fillId="0" borderId="50" xfId="0" applyFont="1" applyFill="1" applyBorder="1"/>
    <xf numFmtId="0" fontId="5" fillId="0" borderId="51" xfId="0" applyFont="1" applyFill="1" applyBorder="1" applyAlignment="1">
      <alignment horizontal="center"/>
    </xf>
    <xf numFmtId="0" fontId="5" fillId="0" borderId="52" xfId="0" applyFont="1" applyFill="1" applyBorder="1"/>
    <xf numFmtId="182" fontId="5" fillId="0" borderId="52" xfId="0" applyNumberFormat="1" applyFont="1" applyFill="1" applyBorder="1"/>
    <xf numFmtId="182" fontId="5" fillId="0" borderId="53" xfId="0" applyNumberFormat="1" applyFont="1" applyFill="1" applyBorder="1"/>
    <xf numFmtId="182" fontId="5" fillId="0" borderId="54" xfId="0" applyNumberFormat="1" applyFont="1" applyFill="1" applyBorder="1"/>
    <xf numFmtId="182" fontId="1" fillId="0" borderId="55" xfId="0" applyNumberFormat="1" applyFont="1" applyFill="1" applyBorder="1"/>
    <xf numFmtId="182" fontId="4" fillId="0" borderId="56" xfId="0" applyNumberFormat="1" applyFont="1" applyFill="1" applyBorder="1"/>
    <xf numFmtId="182" fontId="1" fillId="0" borderId="57" xfId="0" applyNumberFormat="1" applyFont="1" applyFill="1" applyBorder="1"/>
    <xf numFmtId="0" fontId="1" fillId="0" borderId="58" xfId="0" applyFont="1" applyFill="1" applyBorder="1"/>
    <xf numFmtId="0" fontId="1" fillId="0" borderId="59" xfId="0" applyFont="1" applyFill="1" applyBorder="1"/>
    <xf numFmtId="0" fontId="1" fillId="0" borderId="60" xfId="0" applyFont="1" applyFill="1" applyBorder="1"/>
    <xf numFmtId="0" fontId="5" fillId="0" borderId="61" xfId="0" applyFont="1" applyFill="1" applyBorder="1"/>
    <xf numFmtId="0" fontId="1" fillId="0" borderId="62" xfId="0" applyFont="1" applyFill="1" applyBorder="1"/>
    <xf numFmtId="0" fontId="5" fillId="0" borderId="63" xfId="0" applyFont="1" applyFill="1" applyBorder="1"/>
    <xf numFmtId="182" fontId="5" fillId="0" borderId="64" xfId="0" applyNumberFormat="1" applyFont="1" applyFill="1" applyBorder="1"/>
    <xf numFmtId="182" fontId="4" fillId="0" borderId="65" xfId="0" applyNumberFormat="1" applyFont="1" applyFill="1" applyBorder="1"/>
    <xf numFmtId="182" fontId="4" fillId="0" borderId="66" xfId="0" applyNumberFormat="1" applyFont="1" applyFill="1" applyBorder="1"/>
    <xf numFmtId="0" fontId="4" fillId="0" borderId="67" xfId="0" applyFont="1" applyFill="1" applyBorder="1" applyAlignment="1">
      <alignment horizontal="center"/>
    </xf>
    <xf numFmtId="0" fontId="5" fillId="0" borderId="68" xfId="0" applyFont="1" applyFill="1" applyBorder="1" applyAlignment="1">
      <alignment horizontal="center"/>
    </xf>
    <xf numFmtId="0" fontId="5" fillId="0" borderId="46" xfId="0" applyFont="1" applyFill="1" applyBorder="1" applyAlignment="1">
      <alignment horizontal="center"/>
    </xf>
    <xf numFmtId="182" fontId="1" fillId="0" borderId="69" xfId="0" applyNumberFormat="1" applyFont="1" applyFill="1" applyBorder="1"/>
    <xf numFmtId="182" fontId="1" fillId="0" borderId="70" xfId="0" applyNumberFormat="1" applyFont="1" applyFill="1" applyBorder="1"/>
    <xf numFmtId="0" fontId="5" fillId="0" borderId="64" xfId="0" applyFont="1" applyFill="1" applyBorder="1"/>
    <xf numFmtId="0" fontId="5" fillId="0" borderId="0" xfId="0" applyFont="1" applyFill="1" applyBorder="1"/>
    <xf numFmtId="0" fontId="5" fillId="0" borderId="41" xfId="0" applyFont="1" applyFill="1" applyBorder="1"/>
    <xf numFmtId="0" fontId="1" fillId="0" borderId="0" xfId="0" applyFont="1" applyFill="1" applyBorder="1"/>
    <xf numFmtId="182" fontId="5" fillId="0" borderId="71" xfId="0" applyNumberFormat="1" applyFont="1" applyFill="1" applyBorder="1"/>
    <xf numFmtId="182" fontId="5" fillId="0" borderId="72" xfId="0" applyNumberFormat="1" applyFont="1" applyFill="1" applyBorder="1"/>
    <xf numFmtId="182" fontId="1" fillId="0" borderId="71" xfId="0" applyNumberFormat="1" applyFont="1" applyFill="1" applyBorder="1"/>
    <xf numFmtId="0" fontId="1" fillId="0" borderId="73" xfId="0" applyFont="1" applyFill="1" applyBorder="1"/>
    <xf numFmtId="182" fontId="5" fillId="0" borderId="74" xfId="0" applyNumberFormat="1" applyFont="1" applyFill="1" applyBorder="1"/>
    <xf numFmtId="0" fontId="1" fillId="0" borderId="75" xfId="0" applyFont="1" applyFill="1" applyBorder="1"/>
    <xf numFmtId="0" fontId="1" fillId="0" borderId="41" xfId="0" applyFont="1" applyFill="1" applyBorder="1"/>
    <xf numFmtId="182" fontId="1" fillId="0" borderId="72" xfId="0" applyNumberFormat="1" applyFont="1" applyFill="1" applyBorder="1"/>
    <xf numFmtId="0" fontId="1" fillId="0" borderId="47" xfId="0" applyFont="1" applyFill="1" applyBorder="1"/>
    <xf numFmtId="0" fontId="5" fillId="0" borderId="47" xfId="0" applyFont="1" applyFill="1" applyBorder="1"/>
    <xf numFmtId="0" fontId="1" fillId="0" borderId="76" xfId="0" applyFont="1" applyFill="1" applyBorder="1"/>
    <xf numFmtId="182" fontId="1" fillId="0" borderId="77" xfId="0" applyNumberFormat="1" applyFont="1" applyFill="1" applyBorder="1"/>
    <xf numFmtId="182" fontId="4" fillId="0" borderId="78" xfId="0" applyNumberFormat="1" applyFont="1" applyFill="1" applyBorder="1"/>
    <xf numFmtId="0" fontId="1" fillId="0" borderId="79" xfId="0" applyFont="1" applyFill="1" applyBorder="1"/>
    <xf numFmtId="0" fontId="1" fillId="0" borderId="80" xfId="0" applyFont="1" applyFill="1" applyBorder="1"/>
    <xf numFmtId="0" fontId="1" fillId="0" borderId="81" xfId="0" applyFont="1" applyFill="1" applyBorder="1"/>
    <xf numFmtId="0" fontId="1" fillId="0" borderId="82" xfId="0" applyFont="1" applyFill="1" applyBorder="1"/>
    <xf numFmtId="0" fontId="1" fillId="0" borderId="83" xfId="0" applyFont="1" applyFill="1" applyBorder="1"/>
    <xf numFmtId="0" fontId="1" fillId="0" borderId="84" xfId="0" applyFont="1" applyFill="1" applyBorder="1"/>
    <xf numFmtId="0" fontId="1" fillId="0" borderId="85" xfId="0" applyFont="1" applyFill="1" applyBorder="1"/>
    <xf numFmtId="0" fontId="5" fillId="0" borderId="5" xfId="0" applyFont="1" applyFill="1" applyBorder="1"/>
    <xf numFmtId="0" fontId="5" fillId="0" borderId="46" xfId="0" applyFont="1" applyFill="1" applyBorder="1"/>
    <xf numFmtId="0" fontId="5" fillId="0" borderId="86" xfId="0" applyFont="1" applyFill="1" applyBorder="1"/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/>
    <xf numFmtId="0" fontId="3" fillId="0" borderId="2" xfId="0" applyFont="1" applyBorder="1"/>
    <xf numFmtId="0" fontId="4" fillId="2" borderId="4" xfId="0" applyFont="1" applyFill="1" applyBorder="1" applyAlignment="1">
      <alignment horizontal="center"/>
    </xf>
    <xf numFmtId="183" fontId="1" fillId="0" borderId="0" xfId="0" applyNumberFormat="1" applyFont="1"/>
    <xf numFmtId="182" fontId="1" fillId="0" borderId="0" xfId="0" applyNumberFormat="1" applyFont="1"/>
    <xf numFmtId="0" fontId="5" fillId="0" borderId="87" xfId="0" applyFont="1" applyBorder="1"/>
    <xf numFmtId="182" fontId="5" fillId="0" borderId="87" xfId="0" applyNumberFormat="1" applyFont="1" applyBorder="1"/>
    <xf numFmtId="183" fontId="5" fillId="0" borderId="87" xfId="0" applyNumberFormat="1" applyFont="1" applyBorder="1"/>
    <xf numFmtId="0" fontId="8" fillId="0" borderId="0" xfId="0" applyFont="1"/>
    <xf numFmtId="0" fontId="4" fillId="0" borderId="87" xfId="0" applyFont="1" applyBorder="1"/>
    <xf numFmtId="182" fontId="4" fillId="0" borderId="87" xfId="0" applyNumberFormat="1" applyFont="1" applyBorder="1"/>
    <xf numFmtId="0" fontId="5" fillId="0" borderId="0" xfId="0" applyFont="1"/>
    <xf numFmtId="182" fontId="5" fillId="0" borderId="0" xfId="0" applyNumberFormat="1" applyFont="1"/>
    <xf numFmtId="183" fontId="5" fillId="0" borderId="0" xfId="0" applyNumberFormat="1" applyFont="1"/>
    <xf numFmtId="182" fontId="4" fillId="0" borderId="0" xfId="0" applyNumberFormat="1" applyFont="1"/>
    <xf numFmtId="183" fontId="4" fillId="0" borderId="0" xfId="0" applyNumberFormat="1" applyFont="1"/>
    <xf numFmtId="0" fontId="10" fillId="0" borderId="0" xfId="0" applyFont="1"/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4" fillId="0" borderId="2" xfId="0" applyFont="1" applyFill="1" applyBorder="1" applyAlignment="1">
      <alignment wrapText="1"/>
    </xf>
    <xf numFmtId="0" fontId="11" fillId="0" borderId="2" xfId="0" applyFont="1" applyFill="1" applyBorder="1"/>
    <xf numFmtId="184" fontId="1" fillId="0" borderId="0" xfId="0" applyNumberFormat="1" applyFont="1"/>
    <xf numFmtId="0" fontId="4" fillId="2" borderId="87" xfId="0" applyFont="1" applyFill="1" applyBorder="1" applyAlignment="1">
      <alignment horizontal="center"/>
    </xf>
    <xf numFmtId="49" fontId="5" fillId="0" borderId="87" xfId="0" applyNumberFormat="1" applyFont="1" applyBorder="1"/>
    <xf numFmtId="184" fontId="5" fillId="0" borderId="87" xfId="0" applyNumberFormat="1" applyFont="1" applyBorder="1"/>
    <xf numFmtId="184" fontId="5" fillId="0" borderId="0" xfId="0" applyNumberFormat="1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wrapText="1"/>
    </xf>
    <xf numFmtId="184" fontId="5" fillId="0" borderId="0" xfId="0" applyNumberFormat="1" applyFont="1" applyAlignment="1">
      <alignment wrapText="1"/>
    </xf>
    <xf numFmtId="182" fontId="5" fillId="0" borderId="0" xfId="0" applyNumberFormat="1" applyFont="1" applyAlignment="1">
      <alignment wrapText="1"/>
    </xf>
    <xf numFmtId="0" fontId="12" fillId="0" borderId="0" xfId="0" applyFont="1" applyAlignment="1">
      <alignment wrapText="1"/>
    </xf>
    <xf numFmtId="184" fontId="12" fillId="0" borderId="0" xfId="0" applyNumberFormat="1" applyFont="1" applyAlignment="1">
      <alignment wrapText="1"/>
    </xf>
    <xf numFmtId="182" fontId="12" fillId="0" borderId="0" xfId="0" applyNumberFormat="1" applyFont="1" applyAlignment="1">
      <alignment wrapText="1"/>
    </xf>
    <xf numFmtId="0" fontId="13" fillId="0" borderId="0" xfId="0" applyFont="1"/>
    <xf numFmtId="0" fontId="14" fillId="0" borderId="0" xfId="0" applyFont="1"/>
    <xf numFmtId="0" fontId="12" fillId="0" borderId="0" xfId="0" applyFont="1" applyAlignment="1">
      <alignment horizontal="center" wrapText="1"/>
    </xf>
    <xf numFmtId="49" fontId="12" fillId="0" borderId="0" xfId="0" applyNumberFormat="1" applyFont="1" applyAlignment="1">
      <alignment horizontal="left" wrapText="1"/>
    </xf>
    <xf numFmtId="0" fontId="5" fillId="0" borderId="0" xfId="0" applyFont="1" applyAlignment="1">
      <alignment horizontal="left" wrapText="1"/>
    </xf>
    <xf numFmtId="49" fontId="5" fillId="0" borderId="0" xfId="0" applyNumberFormat="1" applyFont="1" applyAlignment="1">
      <alignment wrapText="1"/>
    </xf>
    <xf numFmtId="0" fontId="12" fillId="0" borderId="0" xfId="0" applyFont="1"/>
    <xf numFmtId="184" fontId="12" fillId="0" borderId="0" xfId="0" applyNumberFormat="1" applyFont="1"/>
    <xf numFmtId="184" fontId="13" fillId="0" borderId="0" xfId="0" applyNumberFormat="1" applyFont="1"/>
    <xf numFmtId="184" fontId="4" fillId="0" borderId="0" xfId="0" applyNumberFormat="1" applyFont="1"/>
    <xf numFmtId="49" fontId="5" fillId="0" borderId="0" xfId="0" applyNumberFormat="1" applyFont="1" applyAlignment="1">
      <alignment horizontal="left" wrapText="1"/>
    </xf>
    <xf numFmtId="0" fontId="15" fillId="0" borderId="0" xfId="0" applyFont="1" applyAlignment="1">
      <alignment wrapText="1"/>
    </xf>
    <xf numFmtId="184" fontId="15" fillId="0" borderId="0" xfId="0" applyNumberFormat="1" applyFont="1" applyAlignment="1">
      <alignment wrapText="1"/>
    </xf>
    <xf numFmtId="182" fontId="15" fillId="0" borderId="0" xfId="0" applyNumberFormat="1" applyFont="1" applyAlignment="1">
      <alignment wrapText="1"/>
    </xf>
    <xf numFmtId="0" fontId="16" fillId="0" borderId="0" xfId="0" applyFont="1"/>
    <xf numFmtId="0" fontId="17" fillId="0" borderId="0" xfId="0" applyFont="1"/>
    <xf numFmtId="0" fontId="15" fillId="0" borderId="0" xfId="0" applyFont="1" applyAlignment="1">
      <alignment horizontal="center" wrapText="1"/>
    </xf>
    <xf numFmtId="49" fontId="15" fillId="0" borderId="0" xfId="0" applyNumberFormat="1" applyFont="1" applyAlignment="1">
      <alignment horizontal="left" wrapText="1"/>
    </xf>
    <xf numFmtId="0" fontId="15" fillId="0" borderId="0" xfId="0" applyFont="1"/>
    <xf numFmtId="184" fontId="15" fillId="0" borderId="0" xfId="0" applyNumberFormat="1" applyFont="1"/>
    <xf numFmtId="184" fontId="16" fillId="0" borderId="0" xfId="0" applyNumberFormat="1" applyFont="1"/>
    <xf numFmtId="0" fontId="1" fillId="0" borderId="0" xfId="0" quotePrefix="1" applyFont="1"/>
    <xf numFmtId="0" fontId="18" fillId="0" borderId="0" xfId="0" applyFont="1"/>
    <xf numFmtId="0" fontId="19" fillId="0" borderId="87" xfId="0" applyFont="1" applyBorder="1"/>
    <xf numFmtId="182" fontId="19" fillId="0" borderId="87" xfId="0" applyNumberFormat="1" applyFont="1" applyBorder="1"/>
    <xf numFmtId="184" fontId="19" fillId="0" borderId="87" xfId="0" applyNumberFormat="1" applyFont="1" applyBorder="1"/>
    <xf numFmtId="0" fontId="20" fillId="0" borderId="87" xfId="0" applyFont="1" applyBorder="1"/>
    <xf numFmtId="182" fontId="0" fillId="0" borderId="0" xfId="0" applyNumberFormat="1"/>
    <xf numFmtId="182" fontId="4" fillId="0" borderId="2" xfId="0" applyNumberFormat="1" applyFont="1" applyFill="1" applyBorder="1"/>
    <xf numFmtId="182" fontId="2" fillId="0" borderId="2" xfId="0" applyNumberFormat="1" applyFont="1" applyFill="1" applyBorder="1"/>
    <xf numFmtId="0" fontId="4" fillId="0" borderId="5" xfId="0" applyFont="1" applyFill="1" applyBorder="1"/>
    <xf numFmtId="182" fontId="4" fillId="0" borderId="5" xfId="0" applyNumberFormat="1" applyFont="1" applyFill="1" applyBorder="1"/>
    <xf numFmtId="0" fontId="4" fillId="0" borderId="88" xfId="0" applyFont="1" applyFill="1" applyBorder="1"/>
    <xf numFmtId="182" fontId="4" fillId="0" borderId="88" xfId="0" applyNumberFormat="1" applyFont="1" applyFill="1" applyBorder="1"/>
    <xf numFmtId="0" fontId="5" fillId="0" borderId="89" xfId="0" applyFont="1" applyFill="1" applyBorder="1" applyAlignment="1">
      <alignment horizontal="center"/>
    </xf>
    <xf numFmtId="0" fontId="1" fillId="0" borderId="65" xfId="0" applyFont="1" applyFill="1" applyBorder="1"/>
    <xf numFmtId="0" fontId="1" fillId="0" borderId="90" xfId="0" applyFont="1" applyFill="1" applyBorder="1"/>
    <xf numFmtId="182" fontId="1" fillId="0" borderId="91" xfId="0" applyNumberFormat="1" applyFont="1" applyFill="1" applyBorder="1"/>
    <xf numFmtId="182" fontId="4" fillId="0" borderId="92" xfId="0" applyNumberFormat="1" applyFont="1" applyFill="1" applyBorder="1"/>
    <xf numFmtId="0" fontId="23" fillId="0" borderId="2" xfId="0" applyFont="1" applyFill="1" applyBorder="1"/>
    <xf numFmtId="182" fontId="23" fillId="0" borderId="2" xfId="0" applyNumberFormat="1" applyFont="1" applyFill="1" applyBorder="1"/>
    <xf numFmtId="0" fontId="24" fillId="0" borderId="0" xfId="2" applyFont="1" applyAlignment="1">
      <alignment horizontal="left" vertical="top"/>
      <protection locked="0"/>
    </xf>
    <xf numFmtId="0" fontId="24" fillId="0" borderId="0" xfId="2" applyFont="1" applyAlignment="1">
      <alignment horizontal="left" vertical="top" wrapText="1"/>
      <protection locked="0"/>
    </xf>
    <xf numFmtId="0" fontId="24" fillId="0" borderId="0" xfId="2" applyFont="1" applyAlignment="1">
      <alignment horizontal="right" vertical="top"/>
      <protection locked="0"/>
    </xf>
    <xf numFmtId="0" fontId="4" fillId="0" borderId="2" xfId="0" applyFont="1" applyFill="1" applyBorder="1" applyAlignment="1">
      <alignment wrapText="1"/>
    </xf>
    <xf numFmtId="0" fontId="24" fillId="0" borderId="0" xfId="2" applyFont="1" applyAlignment="1">
      <alignment horizontal="left" vertical="top" wrapText="1"/>
      <protection locked="0"/>
    </xf>
    <xf numFmtId="0" fontId="24" fillId="0" borderId="0" xfId="1" applyFont="1" applyAlignment="1" applyProtection="1"/>
    <xf numFmtId="0" fontId="6" fillId="0" borderId="93" xfId="0" applyFont="1" applyFill="1" applyBorder="1" applyAlignment="1">
      <alignment wrapText="1"/>
    </xf>
    <xf numFmtId="0" fontId="6" fillId="0" borderId="94" xfId="0" applyFont="1" applyFill="1" applyBorder="1" applyAlignment="1">
      <alignment wrapText="1"/>
    </xf>
    <xf numFmtId="0" fontId="6" fillId="0" borderId="95" xfId="0" applyFont="1" applyFill="1" applyBorder="1" applyAlignment="1">
      <alignment wrapText="1"/>
    </xf>
    <xf numFmtId="0" fontId="5" fillId="0" borderId="93" xfId="0" applyFont="1" applyFill="1" applyBorder="1" applyAlignment="1">
      <alignment wrapText="1"/>
    </xf>
    <xf numFmtId="0" fontId="1" fillId="0" borderId="94" xfId="0" applyFont="1" applyFill="1" applyBorder="1" applyAlignment="1">
      <alignment wrapText="1"/>
    </xf>
    <xf numFmtId="0" fontId="1" fillId="0" borderId="95" xfId="0" applyFont="1" applyFill="1" applyBorder="1" applyAlignment="1">
      <alignment wrapText="1"/>
    </xf>
    <xf numFmtId="0" fontId="5" fillId="0" borderId="96" xfId="0" applyFont="1" applyFill="1" applyBorder="1" applyAlignment="1">
      <alignment wrapText="1"/>
    </xf>
    <xf numFmtId="0" fontId="1" fillId="0" borderId="97" xfId="0" applyFont="1" applyFill="1" applyBorder="1" applyAlignment="1">
      <alignment wrapText="1"/>
    </xf>
    <xf numFmtId="0" fontId="1" fillId="0" borderId="98" xfId="0" applyFont="1" applyFill="1" applyBorder="1" applyAlignment="1">
      <alignment wrapText="1"/>
    </xf>
    <xf numFmtId="0" fontId="7" fillId="0" borderId="93" xfId="0" applyFont="1" applyFill="1" applyBorder="1" applyAlignment="1">
      <alignment wrapText="1"/>
    </xf>
    <xf numFmtId="0" fontId="7" fillId="0" borderId="94" xfId="0" applyFont="1" applyFill="1" applyBorder="1" applyAlignment="1">
      <alignment wrapText="1"/>
    </xf>
    <xf numFmtId="0" fontId="7" fillId="0" borderId="95" xfId="0" applyFont="1" applyFill="1" applyBorder="1" applyAlignment="1">
      <alignment wrapText="1"/>
    </xf>
    <xf numFmtId="0" fontId="4" fillId="0" borderId="3" xfId="0" applyFont="1" applyBorder="1" applyAlignment="1">
      <alignment wrapText="1"/>
    </xf>
    <xf numFmtId="0" fontId="1" fillId="0" borderId="79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4" fillId="0" borderId="3" xfId="0" applyFont="1" applyFill="1" applyBorder="1" applyAlignment="1">
      <alignment wrapText="1"/>
    </xf>
    <xf numFmtId="0" fontId="1" fillId="0" borderId="79" xfId="0" applyFont="1" applyFill="1" applyBorder="1" applyAlignment="1">
      <alignment wrapText="1"/>
    </xf>
    <xf numFmtId="0" fontId="1" fillId="0" borderId="10" xfId="0" applyFont="1" applyFill="1" applyBorder="1" applyAlignment="1">
      <alignment wrapText="1"/>
    </xf>
  </cellXfs>
  <cellStyles count="3">
    <cellStyle name="Normálna" xfId="0" builtinId="0"/>
    <cellStyle name="Normálna 2" xfId="1"/>
    <cellStyle name="normálne_SO-01 Rodinný dom a občianska vybavenosť - zmena Zadanie s výkazom výmer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3"/>
  <sheetViews>
    <sheetView tabSelected="1" workbookViewId="0"/>
  </sheetViews>
  <sheetFormatPr defaultColWidth="0" defaultRowHeight="15" x14ac:dyDescent="0.25"/>
  <cols>
    <col min="1" max="1" width="32.7109375" customWidth="1"/>
    <col min="2" max="2" width="10.7109375" customWidth="1"/>
    <col min="3" max="6" width="8.7109375" customWidth="1"/>
    <col min="7" max="7" width="10.7109375" customWidth="1"/>
    <col min="8" max="8" width="3.7109375" customWidth="1"/>
    <col min="9" max="26" width="0" hidden="1" customWidth="1"/>
  </cols>
  <sheetData>
    <row r="1" spans="1:26" x14ac:dyDescent="0.25">
      <c r="A1" s="3"/>
      <c r="B1" s="3"/>
      <c r="C1" s="3"/>
      <c r="D1" s="3"/>
      <c r="E1" s="3"/>
      <c r="F1" s="3"/>
      <c r="G1" s="3"/>
    </row>
    <row r="2" spans="1:26" x14ac:dyDescent="0.25">
      <c r="A2" s="4" t="s">
        <v>0</v>
      </c>
      <c r="B2" s="3"/>
      <c r="C2" s="3"/>
      <c r="D2" s="3"/>
      <c r="E2" s="3"/>
      <c r="F2" s="6" t="s">
        <v>2</v>
      </c>
      <c r="G2" s="6"/>
    </row>
    <row r="3" spans="1:26" x14ac:dyDescent="0.25">
      <c r="A3" s="214" t="s">
        <v>1</v>
      </c>
      <c r="B3" s="214"/>
      <c r="C3" s="214"/>
      <c r="D3" s="214"/>
      <c r="E3" s="214"/>
      <c r="F3" s="7" t="s">
        <v>3</v>
      </c>
      <c r="G3" s="7" t="s">
        <v>4</v>
      </c>
    </row>
    <row r="4" spans="1:26" x14ac:dyDescent="0.25">
      <c r="A4" s="214"/>
      <c r="B4" s="214"/>
      <c r="C4" s="214"/>
      <c r="D4" s="214"/>
      <c r="E4" s="214"/>
      <c r="F4" s="8">
        <v>0</v>
      </c>
      <c r="G4" s="8">
        <v>0</v>
      </c>
    </row>
    <row r="5" spans="1:26" x14ac:dyDescent="0.25">
      <c r="A5" s="3"/>
      <c r="B5" s="3"/>
      <c r="C5" s="3"/>
      <c r="D5" s="3"/>
      <c r="E5" s="3"/>
      <c r="F5" s="3"/>
      <c r="G5" s="3"/>
    </row>
    <row r="6" spans="1:26" x14ac:dyDescent="0.25">
      <c r="A6" s="9" t="s">
        <v>5</v>
      </c>
      <c r="B6" s="9" t="s">
        <v>6</v>
      </c>
      <c r="C6" s="9" t="s">
        <v>7</v>
      </c>
      <c r="D6" s="9" t="s">
        <v>8</v>
      </c>
      <c r="E6" s="9" t="s">
        <v>9</v>
      </c>
      <c r="F6" s="9" t="s">
        <v>10</v>
      </c>
      <c r="G6" s="9" t="s">
        <v>11</v>
      </c>
    </row>
    <row r="7" spans="1:26" x14ac:dyDescent="0.25">
      <c r="A7" s="61" t="s">
        <v>12</v>
      </c>
      <c r="B7" s="67">
        <f>'stavebné úpravy'!I218-Rekapitulácia!D7</f>
        <v>0</v>
      </c>
      <c r="C7" s="67">
        <f>'Kryci_list 20883'!J26</f>
        <v>0</v>
      </c>
      <c r="D7" s="67">
        <v>0</v>
      </c>
      <c r="E7" s="67">
        <f>'Kryci_list 20883'!J17</f>
        <v>0</v>
      </c>
      <c r="F7" s="67">
        <v>0</v>
      </c>
      <c r="G7" s="67">
        <f>B7+C7+D7+E7+F7</f>
        <v>0</v>
      </c>
      <c r="K7">
        <f>'stavebné úpravy'!K218</f>
        <v>0</v>
      </c>
      <c r="Q7">
        <v>30.126000000000001</v>
      </c>
    </row>
    <row r="8" spans="1:26" x14ac:dyDescent="0.25">
      <c r="A8" s="202" t="s">
        <v>325</v>
      </c>
      <c r="B8" s="203">
        <f>SUM(B7:B7)</f>
        <v>0</v>
      </c>
      <c r="C8" s="203">
        <f>SUM(C7:C7)</f>
        <v>0</v>
      </c>
      <c r="D8" s="203">
        <f>SUM(D7:D7)</f>
        <v>0</v>
      </c>
      <c r="E8" s="203">
        <f>SUM(E7:E7)</f>
        <v>0</v>
      </c>
      <c r="F8" s="203">
        <f>SUM(F7:F7)</f>
        <v>0</v>
      </c>
      <c r="G8" s="203">
        <f>SUM(G7:G7)-SUM(Z7:Z7)</f>
        <v>0</v>
      </c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  <c r="Y8" s="145"/>
      <c r="Z8" s="145"/>
    </row>
    <row r="9" spans="1:26" x14ac:dyDescent="0.25">
      <c r="A9" s="200" t="s">
        <v>329</v>
      </c>
      <c r="B9" s="201">
        <f>G8-SUM(Rekapitulácia!K7:'Rekapitulácia'!K7)*1</f>
        <v>0</v>
      </c>
      <c r="C9" s="201"/>
      <c r="D9" s="201"/>
      <c r="E9" s="201"/>
      <c r="F9" s="201"/>
      <c r="G9" s="201">
        <f>ROUND(((ROUND(B9,2)*0)/100),2)*1</f>
        <v>0</v>
      </c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5"/>
      <c r="V9" s="145"/>
      <c r="W9" s="145"/>
      <c r="X9" s="145"/>
      <c r="Y9" s="145"/>
      <c r="Z9" s="145"/>
    </row>
    <row r="10" spans="1:26" x14ac:dyDescent="0.25">
      <c r="A10" s="5" t="s">
        <v>326</v>
      </c>
      <c r="B10" s="198">
        <f>(G8-B9)</f>
        <v>0</v>
      </c>
      <c r="C10" s="198"/>
      <c r="D10" s="198"/>
      <c r="E10" s="198"/>
      <c r="F10" s="198"/>
      <c r="G10" s="198">
        <f>ROUND(((ROUND(B10,2)*0)/100),2)</f>
        <v>0</v>
      </c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 x14ac:dyDescent="0.25">
      <c r="A11" s="5" t="s">
        <v>327</v>
      </c>
      <c r="B11" s="198"/>
      <c r="C11" s="198"/>
      <c r="D11" s="198"/>
      <c r="E11" s="198"/>
      <c r="F11" s="198"/>
      <c r="G11" s="198">
        <f>SUM(G8:G10)</f>
        <v>0</v>
      </c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 x14ac:dyDescent="0.25">
      <c r="A12" s="10"/>
      <c r="B12" s="199"/>
      <c r="C12" s="199"/>
      <c r="D12" s="199"/>
      <c r="E12" s="199"/>
      <c r="F12" s="199"/>
      <c r="G12" s="199"/>
    </row>
    <row r="13" spans="1:26" x14ac:dyDescent="0.25">
      <c r="A13" s="10"/>
      <c r="B13" s="199"/>
      <c r="C13" s="199"/>
      <c r="D13" s="199"/>
      <c r="E13" s="199"/>
      <c r="F13" s="199"/>
      <c r="G13" s="199"/>
    </row>
    <row r="14" spans="1:26" x14ac:dyDescent="0.25">
      <c r="A14" s="10"/>
      <c r="B14" s="199"/>
      <c r="C14" s="199"/>
      <c r="D14" s="199"/>
      <c r="E14" s="199"/>
      <c r="F14" s="199"/>
      <c r="G14" s="199"/>
    </row>
    <row r="15" spans="1:26" x14ac:dyDescent="0.25">
      <c r="A15" s="209"/>
      <c r="B15" s="210"/>
      <c r="C15" s="210"/>
      <c r="D15" s="210"/>
      <c r="E15" s="210"/>
      <c r="F15" s="210"/>
      <c r="G15" s="210"/>
    </row>
    <row r="16" spans="1:26" x14ac:dyDescent="0.25">
      <c r="A16" s="211" t="s">
        <v>330</v>
      </c>
      <c r="B16" s="212"/>
      <c r="C16" s="212"/>
      <c r="D16" s="212"/>
      <c r="E16" s="212"/>
      <c r="F16" s="213"/>
      <c r="G16" s="213"/>
    </row>
    <row r="17" spans="1:7" ht="45.75" customHeight="1" x14ac:dyDescent="0.25">
      <c r="A17" s="215" t="s">
        <v>331</v>
      </c>
      <c r="B17" s="216"/>
      <c r="C17" s="216"/>
      <c r="D17" s="216"/>
      <c r="E17" s="216"/>
      <c r="F17" s="216"/>
      <c r="G17" s="216"/>
    </row>
    <row r="18" spans="1:7" ht="83.25" customHeight="1" x14ac:dyDescent="0.25">
      <c r="A18" s="215" t="s">
        <v>332</v>
      </c>
      <c r="B18" s="215"/>
      <c r="C18" s="215"/>
      <c r="D18" s="215"/>
      <c r="E18" s="215"/>
      <c r="F18" s="215"/>
      <c r="G18" s="215"/>
    </row>
    <row r="19" spans="1:7" ht="61.5" customHeight="1" x14ac:dyDescent="0.25">
      <c r="A19" s="215" t="s">
        <v>333</v>
      </c>
      <c r="B19" s="215"/>
      <c r="C19" s="215"/>
      <c r="D19" s="215"/>
      <c r="E19" s="215"/>
      <c r="F19" s="215"/>
      <c r="G19" s="215"/>
    </row>
    <row r="20" spans="1:7" ht="39.75" customHeight="1" x14ac:dyDescent="0.25">
      <c r="A20" s="215" t="s">
        <v>334</v>
      </c>
      <c r="B20" s="215"/>
      <c r="C20" s="215"/>
      <c r="D20" s="215"/>
      <c r="E20" s="215"/>
      <c r="F20" s="215"/>
      <c r="G20" s="215"/>
    </row>
    <row r="21" spans="1:7" ht="71.25" customHeight="1" x14ac:dyDescent="0.25">
      <c r="A21" s="215" t="s">
        <v>335</v>
      </c>
      <c r="B21" s="215"/>
      <c r="C21" s="215"/>
      <c r="D21" s="215"/>
      <c r="E21" s="215"/>
      <c r="F21" s="215"/>
      <c r="G21" s="215"/>
    </row>
    <row r="22" spans="1:7" x14ac:dyDescent="0.25">
      <c r="A22" s="10"/>
      <c r="B22" s="199"/>
      <c r="C22" s="199"/>
      <c r="D22" s="199"/>
      <c r="E22" s="199"/>
      <c r="F22" s="199"/>
      <c r="G22" s="199"/>
    </row>
    <row r="23" spans="1:7" x14ac:dyDescent="0.25">
      <c r="A23" s="10"/>
      <c r="B23" s="199"/>
      <c r="C23" s="199"/>
      <c r="D23" s="199"/>
      <c r="E23" s="199"/>
      <c r="F23" s="199"/>
      <c r="G23" s="199"/>
    </row>
    <row r="24" spans="1:7" x14ac:dyDescent="0.25">
      <c r="A24" s="10"/>
      <c r="B24" s="199"/>
      <c r="C24" s="199"/>
      <c r="D24" s="199"/>
      <c r="E24" s="199"/>
      <c r="F24" s="199"/>
      <c r="G24" s="199"/>
    </row>
    <row r="25" spans="1:7" x14ac:dyDescent="0.25">
      <c r="A25" s="10"/>
      <c r="B25" s="199"/>
      <c r="C25" s="199"/>
      <c r="D25" s="199"/>
      <c r="E25" s="199"/>
      <c r="F25" s="199"/>
      <c r="G25" s="199"/>
    </row>
    <row r="26" spans="1:7" x14ac:dyDescent="0.25">
      <c r="A26" s="10"/>
      <c r="B26" s="199"/>
      <c r="C26" s="199"/>
      <c r="D26" s="199"/>
      <c r="E26" s="199"/>
      <c r="F26" s="199"/>
      <c r="G26" s="199"/>
    </row>
    <row r="27" spans="1:7" x14ac:dyDescent="0.25">
      <c r="A27" s="10"/>
      <c r="B27" s="199"/>
      <c r="C27" s="199"/>
      <c r="D27" s="199"/>
      <c r="E27" s="199"/>
      <c r="F27" s="199"/>
      <c r="G27" s="199"/>
    </row>
    <row r="28" spans="1:7" x14ac:dyDescent="0.25">
      <c r="A28" s="10"/>
      <c r="B28" s="199"/>
      <c r="C28" s="199"/>
      <c r="D28" s="199"/>
      <c r="E28" s="199"/>
      <c r="F28" s="199"/>
      <c r="G28" s="199"/>
    </row>
    <row r="29" spans="1:7" x14ac:dyDescent="0.25">
      <c r="A29" s="10"/>
      <c r="B29" s="199"/>
      <c r="C29" s="199"/>
      <c r="D29" s="199"/>
      <c r="E29" s="199"/>
      <c r="F29" s="199"/>
      <c r="G29" s="199"/>
    </row>
    <row r="30" spans="1:7" x14ac:dyDescent="0.25">
      <c r="A30" s="10"/>
      <c r="B30" s="199"/>
      <c r="C30" s="199"/>
      <c r="D30" s="199"/>
      <c r="E30" s="199"/>
      <c r="F30" s="199"/>
      <c r="G30" s="199"/>
    </row>
    <row r="31" spans="1:7" x14ac:dyDescent="0.25">
      <c r="A31" s="10"/>
      <c r="B31" s="199"/>
      <c r="C31" s="199"/>
      <c r="D31" s="199"/>
      <c r="E31" s="199"/>
      <c r="F31" s="199"/>
      <c r="G31" s="199"/>
    </row>
    <row r="32" spans="1:7" x14ac:dyDescent="0.25">
      <c r="A32" s="10"/>
      <c r="B32" s="199"/>
      <c r="C32" s="199"/>
      <c r="D32" s="199"/>
      <c r="E32" s="199"/>
      <c r="F32" s="199"/>
      <c r="G32" s="199"/>
    </row>
    <row r="33" spans="1:7" x14ac:dyDescent="0.25">
      <c r="A33" s="10"/>
      <c r="B33" s="199"/>
      <c r="C33" s="199"/>
      <c r="D33" s="199"/>
      <c r="E33" s="199"/>
      <c r="F33" s="199"/>
      <c r="G33" s="199"/>
    </row>
    <row r="34" spans="1:7" x14ac:dyDescent="0.25">
      <c r="A34" s="1"/>
      <c r="B34" s="141"/>
      <c r="C34" s="141"/>
      <c r="D34" s="141"/>
      <c r="E34" s="141"/>
      <c r="F34" s="141"/>
      <c r="G34" s="141"/>
    </row>
    <row r="35" spans="1:7" x14ac:dyDescent="0.25">
      <c r="A35" s="1"/>
      <c r="B35" s="141"/>
      <c r="C35" s="141"/>
      <c r="D35" s="141"/>
      <c r="E35" s="141"/>
      <c r="F35" s="141"/>
      <c r="G35" s="141"/>
    </row>
    <row r="36" spans="1:7" x14ac:dyDescent="0.25">
      <c r="A36" s="1"/>
      <c r="B36" s="141"/>
      <c r="C36" s="141"/>
      <c r="D36" s="141"/>
      <c r="E36" s="141"/>
      <c r="F36" s="141"/>
      <c r="G36" s="141"/>
    </row>
    <row r="37" spans="1:7" x14ac:dyDescent="0.25">
      <c r="A37" s="1"/>
      <c r="B37" s="141"/>
      <c r="C37" s="141"/>
      <c r="D37" s="141"/>
      <c r="E37" s="141"/>
      <c r="F37" s="141"/>
      <c r="G37" s="141"/>
    </row>
    <row r="38" spans="1:7" x14ac:dyDescent="0.25">
      <c r="A38" s="1"/>
      <c r="B38" s="141"/>
      <c r="C38" s="141"/>
      <c r="D38" s="141"/>
      <c r="E38" s="141"/>
      <c r="F38" s="141"/>
      <c r="G38" s="141"/>
    </row>
    <row r="39" spans="1:7" x14ac:dyDescent="0.25">
      <c r="A39" s="1"/>
      <c r="B39" s="141"/>
      <c r="C39" s="141"/>
      <c r="D39" s="141"/>
      <c r="E39" s="141"/>
      <c r="F39" s="141"/>
      <c r="G39" s="141"/>
    </row>
    <row r="40" spans="1:7" x14ac:dyDescent="0.25">
      <c r="A40" s="1"/>
      <c r="B40" s="141"/>
      <c r="C40" s="141"/>
      <c r="D40" s="141"/>
      <c r="E40" s="141"/>
      <c r="F40" s="141"/>
      <c r="G40" s="141"/>
    </row>
    <row r="41" spans="1:7" x14ac:dyDescent="0.25">
      <c r="A41" s="1"/>
      <c r="B41" s="141"/>
      <c r="C41" s="141"/>
      <c r="D41" s="141"/>
      <c r="E41" s="141"/>
      <c r="F41" s="141"/>
      <c r="G41" s="141"/>
    </row>
    <row r="42" spans="1:7" x14ac:dyDescent="0.25">
      <c r="A42" s="1"/>
      <c r="B42" s="141"/>
      <c r="C42" s="141"/>
      <c r="D42" s="141"/>
      <c r="E42" s="141"/>
      <c r="F42" s="141"/>
      <c r="G42" s="141"/>
    </row>
    <row r="43" spans="1:7" x14ac:dyDescent="0.25">
      <c r="A43" s="1"/>
      <c r="B43" s="141"/>
      <c r="C43" s="141"/>
      <c r="D43" s="141"/>
      <c r="E43" s="141"/>
      <c r="F43" s="141"/>
      <c r="G43" s="141"/>
    </row>
    <row r="44" spans="1:7" x14ac:dyDescent="0.25">
      <c r="A44" s="1"/>
      <c r="B44" s="141"/>
      <c r="C44" s="141"/>
      <c r="D44" s="141"/>
      <c r="E44" s="141"/>
      <c r="F44" s="141"/>
      <c r="G44" s="141"/>
    </row>
    <row r="45" spans="1:7" x14ac:dyDescent="0.25">
      <c r="A45" s="1"/>
      <c r="B45" s="141"/>
      <c r="C45" s="141"/>
      <c r="D45" s="141"/>
      <c r="E45" s="141"/>
      <c r="F45" s="141"/>
      <c r="G45" s="141"/>
    </row>
    <row r="46" spans="1:7" x14ac:dyDescent="0.25">
      <c r="A46" s="1"/>
      <c r="B46" s="141"/>
      <c r="C46" s="141"/>
      <c r="D46" s="141"/>
      <c r="E46" s="141"/>
      <c r="F46" s="141"/>
      <c r="G46" s="141"/>
    </row>
    <row r="47" spans="1:7" x14ac:dyDescent="0.25">
      <c r="A47" s="1"/>
      <c r="B47" s="141"/>
      <c r="C47" s="141"/>
      <c r="D47" s="141"/>
      <c r="E47" s="141"/>
      <c r="F47" s="141"/>
      <c r="G47" s="141"/>
    </row>
    <row r="48" spans="1:7" x14ac:dyDescent="0.25">
      <c r="A48" s="1"/>
      <c r="B48" s="141"/>
      <c r="C48" s="141"/>
      <c r="D48" s="141"/>
      <c r="E48" s="141"/>
      <c r="F48" s="141"/>
      <c r="G48" s="141"/>
    </row>
    <row r="49" spans="1:7" x14ac:dyDescent="0.25">
      <c r="A49" s="1"/>
      <c r="B49" s="141"/>
      <c r="C49" s="141"/>
      <c r="D49" s="141"/>
      <c r="E49" s="141"/>
      <c r="F49" s="141"/>
      <c r="G49" s="141"/>
    </row>
    <row r="50" spans="1:7" x14ac:dyDescent="0.25">
      <c r="A50" s="1"/>
      <c r="B50" s="141"/>
      <c r="C50" s="141"/>
      <c r="D50" s="141"/>
      <c r="E50" s="141"/>
      <c r="F50" s="141"/>
      <c r="G50" s="141"/>
    </row>
    <row r="51" spans="1:7" x14ac:dyDescent="0.25">
      <c r="B51" s="197"/>
      <c r="C51" s="197"/>
      <c r="D51" s="197"/>
      <c r="E51" s="197"/>
      <c r="F51" s="197"/>
      <c r="G51" s="197"/>
    </row>
    <row r="52" spans="1:7" x14ac:dyDescent="0.25">
      <c r="B52" s="197"/>
      <c r="C52" s="197"/>
      <c r="D52" s="197"/>
      <c r="E52" s="197"/>
      <c r="F52" s="197"/>
      <c r="G52" s="197"/>
    </row>
    <row r="53" spans="1:7" x14ac:dyDescent="0.25">
      <c r="B53" s="197"/>
      <c r="C53" s="197"/>
      <c r="D53" s="197"/>
      <c r="E53" s="197"/>
      <c r="F53" s="197"/>
      <c r="G53" s="197"/>
    </row>
    <row r="54" spans="1:7" x14ac:dyDescent="0.25">
      <c r="B54" s="197"/>
      <c r="C54" s="197"/>
      <c r="D54" s="197"/>
      <c r="E54" s="197"/>
      <c r="F54" s="197"/>
      <c r="G54" s="197"/>
    </row>
    <row r="55" spans="1:7" x14ac:dyDescent="0.25">
      <c r="B55" s="197"/>
      <c r="C55" s="197"/>
      <c r="D55" s="197"/>
      <c r="E55" s="197"/>
      <c r="F55" s="197"/>
      <c r="G55" s="197"/>
    </row>
    <row r="56" spans="1:7" x14ac:dyDescent="0.25">
      <c r="B56" s="197"/>
      <c r="C56" s="197"/>
      <c r="D56" s="197"/>
      <c r="E56" s="197"/>
      <c r="F56" s="197"/>
      <c r="G56" s="197"/>
    </row>
    <row r="57" spans="1:7" x14ac:dyDescent="0.25">
      <c r="B57" s="197"/>
      <c r="C57" s="197"/>
      <c r="D57" s="197"/>
      <c r="E57" s="197"/>
      <c r="F57" s="197"/>
      <c r="G57" s="197"/>
    </row>
    <row r="58" spans="1:7" x14ac:dyDescent="0.25">
      <c r="B58" s="197"/>
      <c r="C58" s="197"/>
      <c r="D58" s="197"/>
      <c r="E58" s="197"/>
      <c r="F58" s="197"/>
      <c r="G58" s="197"/>
    </row>
    <row r="59" spans="1:7" x14ac:dyDescent="0.25">
      <c r="B59" s="197"/>
      <c r="C59" s="197"/>
      <c r="D59" s="197"/>
      <c r="E59" s="197"/>
      <c r="F59" s="197"/>
      <c r="G59" s="197"/>
    </row>
    <row r="60" spans="1:7" x14ac:dyDescent="0.25">
      <c r="B60" s="197"/>
      <c r="C60" s="197"/>
      <c r="D60" s="197"/>
      <c r="E60" s="197"/>
      <c r="F60" s="197"/>
      <c r="G60" s="197"/>
    </row>
    <row r="61" spans="1:7" x14ac:dyDescent="0.25">
      <c r="B61" s="197"/>
      <c r="C61" s="197"/>
      <c r="D61" s="197"/>
      <c r="E61" s="197"/>
      <c r="F61" s="197"/>
      <c r="G61" s="197"/>
    </row>
    <row r="62" spans="1:7" x14ac:dyDescent="0.25">
      <c r="B62" s="197"/>
      <c r="C62" s="197"/>
      <c r="D62" s="197"/>
      <c r="E62" s="197"/>
      <c r="F62" s="197"/>
      <c r="G62" s="197"/>
    </row>
    <row r="63" spans="1:7" x14ac:dyDescent="0.25">
      <c r="B63" s="197"/>
      <c r="C63" s="197"/>
      <c r="D63" s="197"/>
      <c r="E63" s="197"/>
      <c r="F63" s="197"/>
      <c r="G63" s="197"/>
    </row>
    <row r="64" spans="1:7" x14ac:dyDescent="0.25">
      <c r="B64" s="197"/>
      <c r="C64" s="197"/>
      <c r="D64" s="197"/>
      <c r="E64" s="197"/>
      <c r="F64" s="197"/>
      <c r="G64" s="197"/>
    </row>
    <row r="65" spans="2:7" x14ac:dyDescent="0.25">
      <c r="B65" s="197"/>
      <c r="C65" s="197"/>
      <c r="D65" s="197"/>
      <c r="E65" s="197"/>
      <c r="F65" s="197"/>
      <c r="G65" s="197"/>
    </row>
    <row r="66" spans="2:7" x14ac:dyDescent="0.25">
      <c r="B66" s="197"/>
      <c r="C66" s="197"/>
      <c r="D66" s="197"/>
      <c r="E66" s="197"/>
      <c r="F66" s="197"/>
      <c r="G66" s="197"/>
    </row>
    <row r="67" spans="2:7" x14ac:dyDescent="0.25">
      <c r="B67" s="197"/>
      <c r="C67" s="197"/>
      <c r="D67" s="197"/>
      <c r="E67" s="197"/>
      <c r="F67" s="197"/>
      <c r="G67" s="197"/>
    </row>
    <row r="68" spans="2:7" x14ac:dyDescent="0.25">
      <c r="B68" s="197"/>
      <c r="C68" s="197"/>
      <c r="D68" s="197"/>
      <c r="E68" s="197"/>
      <c r="F68" s="197"/>
      <c r="G68" s="197"/>
    </row>
    <row r="69" spans="2:7" x14ac:dyDescent="0.25">
      <c r="B69" s="197"/>
      <c r="C69" s="197"/>
      <c r="D69" s="197"/>
      <c r="E69" s="197"/>
      <c r="F69" s="197"/>
      <c r="G69" s="197"/>
    </row>
    <row r="70" spans="2:7" x14ac:dyDescent="0.25">
      <c r="B70" s="197"/>
      <c r="C70" s="197"/>
      <c r="D70" s="197"/>
      <c r="E70" s="197"/>
      <c r="F70" s="197"/>
      <c r="G70" s="197"/>
    </row>
    <row r="71" spans="2:7" x14ac:dyDescent="0.25">
      <c r="B71" s="197"/>
      <c r="C71" s="197"/>
      <c r="D71" s="197"/>
      <c r="E71" s="197"/>
      <c r="F71" s="197"/>
      <c r="G71" s="197"/>
    </row>
    <row r="72" spans="2:7" x14ac:dyDescent="0.25">
      <c r="B72" s="197"/>
      <c r="C72" s="197"/>
      <c r="D72" s="197"/>
      <c r="E72" s="197"/>
      <c r="F72" s="197"/>
      <c r="G72" s="197"/>
    </row>
    <row r="73" spans="2:7" x14ac:dyDescent="0.25">
      <c r="B73" s="197"/>
      <c r="C73" s="197"/>
      <c r="D73" s="197"/>
      <c r="E73" s="197"/>
      <c r="F73" s="197"/>
      <c r="G73" s="197"/>
    </row>
    <row r="74" spans="2:7" x14ac:dyDescent="0.25">
      <c r="B74" s="197"/>
      <c r="C74" s="197"/>
      <c r="D74" s="197"/>
      <c r="E74" s="197"/>
      <c r="F74" s="197"/>
      <c r="G74" s="197"/>
    </row>
    <row r="75" spans="2:7" x14ac:dyDescent="0.25">
      <c r="B75" s="197"/>
      <c r="C75" s="197"/>
      <c r="D75" s="197"/>
      <c r="E75" s="197"/>
      <c r="F75" s="197"/>
      <c r="G75" s="197"/>
    </row>
    <row r="76" spans="2:7" x14ac:dyDescent="0.25">
      <c r="B76" s="197"/>
      <c r="C76" s="197"/>
      <c r="D76" s="197"/>
      <c r="E76" s="197"/>
      <c r="F76" s="197"/>
      <c r="G76" s="197"/>
    </row>
    <row r="77" spans="2:7" x14ac:dyDescent="0.25">
      <c r="B77" s="197"/>
      <c r="C77" s="197"/>
      <c r="D77" s="197"/>
      <c r="E77" s="197"/>
      <c r="F77" s="197"/>
      <c r="G77" s="197"/>
    </row>
    <row r="78" spans="2:7" x14ac:dyDescent="0.25">
      <c r="B78" s="197"/>
      <c r="C78" s="197"/>
      <c r="D78" s="197"/>
      <c r="E78" s="197"/>
      <c r="F78" s="197"/>
      <c r="G78" s="197"/>
    </row>
    <row r="79" spans="2:7" x14ac:dyDescent="0.25">
      <c r="B79" s="197"/>
      <c r="C79" s="197"/>
      <c r="D79" s="197"/>
      <c r="E79" s="197"/>
      <c r="F79" s="197"/>
      <c r="G79" s="197"/>
    </row>
    <row r="80" spans="2:7" x14ac:dyDescent="0.25">
      <c r="B80" s="197"/>
      <c r="C80" s="197"/>
      <c r="D80" s="197"/>
      <c r="E80" s="197"/>
      <c r="F80" s="197"/>
      <c r="G80" s="197"/>
    </row>
    <row r="81" spans="2:7" x14ac:dyDescent="0.25">
      <c r="B81" s="197"/>
      <c r="C81" s="197"/>
      <c r="D81" s="197"/>
      <c r="E81" s="197"/>
      <c r="F81" s="197"/>
      <c r="G81" s="197"/>
    </row>
    <row r="82" spans="2:7" x14ac:dyDescent="0.25">
      <c r="B82" s="197"/>
      <c r="C82" s="197"/>
      <c r="D82" s="197"/>
      <c r="E82" s="197"/>
      <c r="F82" s="197"/>
      <c r="G82" s="197"/>
    </row>
    <row r="83" spans="2:7" x14ac:dyDescent="0.25">
      <c r="B83" s="197"/>
      <c r="C83" s="197"/>
      <c r="D83" s="197"/>
      <c r="E83" s="197"/>
      <c r="F83" s="197"/>
      <c r="G83" s="197"/>
    </row>
    <row r="84" spans="2:7" x14ac:dyDescent="0.25">
      <c r="B84" s="197"/>
      <c r="C84" s="197"/>
      <c r="D84" s="197"/>
      <c r="E84" s="197"/>
      <c r="F84" s="197"/>
      <c r="G84" s="197"/>
    </row>
    <row r="85" spans="2:7" x14ac:dyDescent="0.25">
      <c r="B85" s="197"/>
      <c r="C85" s="197"/>
      <c r="D85" s="197"/>
      <c r="E85" s="197"/>
      <c r="F85" s="197"/>
      <c r="G85" s="197"/>
    </row>
    <row r="86" spans="2:7" x14ac:dyDescent="0.25">
      <c r="B86" s="197"/>
      <c r="C86" s="197"/>
      <c r="D86" s="197"/>
      <c r="E86" s="197"/>
      <c r="F86" s="197"/>
      <c r="G86" s="197"/>
    </row>
    <row r="87" spans="2:7" x14ac:dyDescent="0.25">
      <c r="B87" s="197"/>
      <c r="C87" s="197"/>
      <c r="D87" s="197"/>
      <c r="E87" s="197"/>
      <c r="F87" s="197"/>
      <c r="G87" s="197"/>
    </row>
    <row r="88" spans="2:7" x14ac:dyDescent="0.25">
      <c r="B88" s="197"/>
      <c r="C88" s="197"/>
      <c r="D88" s="197"/>
      <c r="E88" s="197"/>
      <c r="F88" s="197"/>
      <c r="G88" s="197"/>
    </row>
    <row r="89" spans="2:7" x14ac:dyDescent="0.25">
      <c r="B89" s="197"/>
      <c r="C89" s="197"/>
      <c r="D89" s="197"/>
      <c r="E89" s="197"/>
      <c r="F89" s="197"/>
      <c r="G89" s="197"/>
    </row>
    <row r="90" spans="2:7" x14ac:dyDescent="0.25">
      <c r="B90" s="197"/>
      <c r="C90" s="197"/>
      <c r="D90" s="197"/>
      <c r="E90" s="197"/>
      <c r="F90" s="197"/>
      <c r="G90" s="197"/>
    </row>
    <row r="91" spans="2:7" x14ac:dyDescent="0.25">
      <c r="B91" s="197"/>
      <c r="C91" s="197"/>
      <c r="D91" s="197"/>
      <c r="E91" s="197"/>
      <c r="F91" s="197"/>
      <c r="G91" s="197"/>
    </row>
    <row r="92" spans="2:7" x14ac:dyDescent="0.25">
      <c r="B92" s="197"/>
      <c r="C92" s="197"/>
      <c r="D92" s="197"/>
      <c r="E92" s="197"/>
      <c r="F92" s="197"/>
      <c r="G92" s="197"/>
    </row>
    <row r="93" spans="2:7" x14ac:dyDescent="0.25">
      <c r="B93" s="197"/>
      <c r="C93" s="197"/>
      <c r="D93" s="197"/>
      <c r="E93" s="197"/>
      <c r="F93" s="197"/>
      <c r="G93" s="197"/>
    </row>
    <row r="94" spans="2:7" x14ac:dyDescent="0.25">
      <c r="B94" s="197"/>
      <c r="C94" s="197"/>
      <c r="D94" s="197"/>
      <c r="E94" s="197"/>
      <c r="F94" s="197"/>
      <c r="G94" s="197"/>
    </row>
    <row r="95" spans="2:7" x14ac:dyDescent="0.25">
      <c r="B95" s="197"/>
      <c r="C95" s="197"/>
      <c r="D95" s="197"/>
      <c r="E95" s="197"/>
      <c r="F95" s="197"/>
      <c r="G95" s="197"/>
    </row>
    <row r="96" spans="2:7" x14ac:dyDescent="0.25">
      <c r="B96" s="197"/>
      <c r="C96" s="197"/>
      <c r="D96" s="197"/>
      <c r="E96" s="197"/>
      <c r="F96" s="197"/>
      <c r="G96" s="197"/>
    </row>
    <row r="97" spans="2:7" x14ac:dyDescent="0.25">
      <c r="B97" s="197"/>
      <c r="C97" s="197"/>
      <c r="D97" s="197"/>
      <c r="E97" s="197"/>
      <c r="F97" s="197"/>
      <c r="G97" s="197"/>
    </row>
    <row r="98" spans="2:7" x14ac:dyDescent="0.25">
      <c r="B98" s="197"/>
      <c r="C98" s="197"/>
      <c r="D98" s="197"/>
      <c r="E98" s="197"/>
      <c r="F98" s="197"/>
      <c r="G98" s="197"/>
    </row>
    <row r="99" spans="2:7" x14ac:dyDescent="0.25">
      <c r="B99" s="197"/>
      <c r="C99" s="197"/>
      <c r="D99" s="197"/>
      <c r="E99" s="197"/>
      <c r="F99" s="197"/>
      <c r="G99" s="197"/>
    </row>
    <row r="100" spans="2:7" x14ac:dyDescent="0.25">
      <c r="B100" s="197"/>
      <c r="C100" s="197"/>
      <c r="D100" s="197"/>
      <c r="E100" s="197"/>
      <c r="F100" s="197"/>
      <c r="G100" s="197"/>
    </row>
    <row r="101" spans="2:7" x14ac:dyDescent="0.25">
      <c r="B101" s="197"/>
      <c r="C101" s="197"/>
      <c r="D101" s="197"/>
      <c r="E101" s="197"/>
      <c r="F101" s="197"/>
      <c r="G101" s="197"/>
    </row>
    <row r="102" spans="2:7" x14ac:dyDescent="0.25">
      <c r="B102" s="197"/>
      <c r="C102" s="197"/>
      <c r="D102" s="197"/>
      <c r="E102" s="197"/>
      <c r="F102" s="197"/>
      <c r="G102" s="197"/>
    </row>
    <row r="103" spans="2:7" x14ac:dyDescent="0.25">
      <c r="B103" s="197"/>
      <c r="C103" s="197"/>
      <c r="D103" s="197"/>
      <c r="E103" s="197"/>
      <c r="F103" s="197"/>
      <c r="G103" s="197"/>
    </row>
  </sheetData>
  <mergeCells count="6">
    <mergeCell ref="A3:E4"/>
    <mergeCell ref="A21:G21"/>
    <mergeCell ref="A17:G17"/>
    <mergeCell ref="A18:G18"/>
    <mergeCell ref="A19:G19"/>
    <mergeCell ref="A20:G20"/>
  </mergeCells>
  <phoneticPr fontId="0" type="noConversion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</cols>
  <sheetData>
    <row r="1" spans="1:23" ht="27.95" customHeight="1" thickBot="1" x14ac:dyDescent="0.3">
      <c r="A1" s="3"/>
      <c r="B1" s="13"/>
      <c r="C1" s="13"/>
      <c r="D1" s="13"/>
      <c r="E1" s="13"/>
      <c r="F1" s="14" t="s">
        <v>328</v>
      </c>
      <c r="G1" s="13"/>
      <c r="H1" s="13"/>
      <c r="I1" s="13"/>
      <c r="J1" s="13"/>
      <c r="W1">
        <v>30.126000000000001</v>
      </c>
    </row>
    <row r="2" spans="1:23" ht="30" customHeight="1" thickTop="1" x14ac:dyDescent="0.25">
      <c r="A2" s="12"/>
      <c r="B2" s="217" t="s">
        <v>1</v>
      </c>
      <c r="C2" s="218"/>
      <c r="D2" s="218"/>
      <c r="E2" s="218"/>
      <c r="F2" s="218"/>
      <c r="G2" s="218"/>
      <c r="H2" s="218"/>
      <c r="I2" s="218"/>
      <c r="J2" s="219"/>
    </row>
    <row r="3" spans="1:23" ht="18" customHeight="1" x14ac:dyDescent="0.25">
      <c r="A3" s="12"/>
      <c r="B3" s="22"/>
      <c r="C3" s="19"/>
      <c r="D3" s="16"/>
      <c r="E3" s="16"/>
      <c r="F3" s="16"/>
      <c r="G3" s="16"/>
      <c r="H3" s="16"/>
      <c r="I3" s="36" t="s">
        <v>14</v>
      </c>
      <c r="J3" s="29"/>
    </row>
    <row r="4" spans="1:23" ht="18" customHeight="1" x14ac:dyDescent="0.25">
      <c r="A4" s="12"/>
      <c r="B4" s="22"/>
      <c r="C4" s="19"/>
      <c r="D4" s="16"/>
      <c r="E4" s="16"/>
      <c r="F4" s="16"/>
      <c r="G4" s="16"/>
      <c r="H4" s="16"/>
      <c r="I4" s="36" t="s">
        <v>16</v>
      </c>
      <c r="J4" s="29"/>
    </row>
    <row r="5" spans="1:23" ht="18" customHeight="1" thickBot="1" x14ac:dyDescent="0.3">
      <c r="A5" s="12"/>
      <c r="B5" s="37" t="s">
        <v>17</v>
      </c>
      <c r="C5" s="19"/>
      <c r="D5" s="16"/>
      <c r="E5" s="16"/>
      <c r="F5" s="38" t="s">
        <v>18</v>
      </c>
      <c r="G5" s="16"/>
      <c r="H5" s="16"/>
      <c r="I5" s="36" t="s">
        <v>19</v>
      </c>
      <c r="J5" s="39" t="s">
        <v>20</v>
      </c>
    </row>
    <row r="6" spans="1:23" ht="20.100000000000001" customHeight="1" thickTop="1" x14ac:dyDescent="0.25">
      <c r="A6" s="12"/>
      <c r="B6" s="220" t="s">
        <v>21</v>
      </c>
      <c r="C6" s="221"/>
      <c r="D6" s="221"/>
      <c r="E6" s="221"/>
      <c r="F6" s="221"/>
      <c r="G6" s="221"/>
      <c r="H6" s="221"/>
      <c r="I6" s="221"/>
      <c r="J6" s="222"/>
    </row>
    <row r="7" spans="1:23" ht="18" customHeight="1" x14ac:dyDescent="0.25">
      <c r="A7" s="12"/>
      <c r="B7" s="48" t="s">
        <v>24</v>
      </c>
      <c r="C7" s="41"/>
      <c r="D7" s="17"/>
      <c r="E7" s="17"/>
      <c r="F7" s="17"/>
      <c r="G7" s="49" t="s">
        <v>25</v>
      </c>
      <c r="H7" s="17"/>
      <c r="I7" s="27"/>
      <c r="J7" s="42"/>
    </row>
    <row r="8" spans="1:23" ht="20.100000000000001" customHeight="1" x14ac:dyDescent="0.25">
      <c r="A8" s="12"/>
      <c r="B8" s="223" t="s">
        <v>22</v>
      </c>
      <c r="C8" s="224"/>
      <c r="D8" s="224"/>
      <c r="E8" s="224"/>
      <c r="F8" s="224"/>
      <c r="G8" s="224"/>
      <c r="H8" s="224"/>
      <c r="I8" s="224"/>
      <c r="J8" s="225"/>
    </row>
    <row r="9" spans="1:23" ht="18" customHeight="1" x14ac:dyDescent="0.25">
      <c r="A9" s="12"/>
      <c r="B9" s="37" t="s">
        <v>26</v>
      </c>
      <c r="C9" s="19"/>
      <c r="D9" s="16"/>
      <c r="E9" s="16"/>
      <c r="F9" s="16"/>
      <c r="G9" s="38" t="s">
        <v>27</v>
      </c>
      <c r="H9" s="16"/>
      <c r="I9" s="26"/>
      <c r="J9" s="29"/>
    </row>
    <row r="10" spans="1:23" ht="20.100000000000001" customHeight="1" x14ac:dyDescent="0.25">
      <c r="A10" s="12"/>
      <c r="B10" s="223" t="s">
        <v>23</v>
      </c>
      <c r="C10" s="224"/>
      <c r="D10" s="224"/>
      <c r="E10" s="224"/>
      <c r="F10" s="224"/>
      <c r="G10" s="224"/>
      <c r="H10" s="224"/>
      <c r="I10" s="224"/>
      <c r="J10" s="225"/>
    </row>
    <row r="11" spans="1:23" ht="18" customHeight="1" thickBot="1" x14ac:dyDescent="0.3">
      <c r="A11" s="12"/>
      <c r="B11" s="37" t="s">
        <v>24</v>
      </c>
      <c r="C11" s="19"/>
      <c r="D11" s="16"/>
      <c r="E11" s="16"/>
      <c r="F11" s="16"/>
      <c r="G11" s="38" t="s">
        <v>25</v>
      </c>
      <c r="H11" s="16"/>
      <c r="I11" s="26"/>
      <c r="J11" s="29"/>
    </row>
    <row r="12" spans="1:23" ht="18" customHeight="1" thickTop="1" x14ac:dyDescent="0.25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25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Bot="1" x14ac:dyDescent="0.3">
      <c r="A14" s="12"/>
      <c r="B14" s="22"/>
      <c r="C14" s="19"/>
      <c r="D14" s="16"/>
      <c r="E14" s="16"/>
      <c r="F14" s="16"/>
      <c r="G14" s="16"/>
      <c r="H14" s="16"/>
      <c r="I14" s="26"/>
      <c r="J14" s="29"/>
    </row>
    <row r="15" spans="1:23" ht="18" customHeight="1" thickTop="1" x14ac:dyDescent="0.25">
      <c r="A15" s="12"/>
      <c r="B15" s="82" t="s">
        <v>28</v>
      </c>
      <c r="C15" s="83" t="s">
        <v>6</v>
      </c>
      <c r="D15" s="83" t="s">
        <v>58</v>
      </c>
      <c r="E15" s="84" t="s">
        <v>59</v>
      </c>
      <c r="F15" s="98" t="s">
        <v>60</v>
      </c>
      <c r="G15" s="50" t="s">
        <v>34</v>
      </c>
      <c r="H15" s="53" t="s">
        <v>35</v>
      </c>
      <c r="I15" s="97"/>
      <c r="J15" s="47"/>
    </row>
    <row r="16" spans="1:23" ht="18" customHeight="1" x14ac:dyDescent="0.25">
      <c r="A16" s="12"/>
      <c r="B16" s="85">
        <v>1</v>
      </c>
      <c r="C16" s="86" t="s">
        <v>29</v>
      </c>
      <c r="D16" s="87">
        <f>'Kryci_list 20883'!D16</f>
        <v>0</v>
      </c>
      <c r="E16" s="88">
        <f>'Kryci_list 20883'!E16</f>
        <v>0</v>
      </c>
      <c r="F16" s="99">
        <f>'Kryci_list 20883'!F16</f>
        <v>0</v>
      </c>
      <c r="G16" s="51">
        <v>6</v>
      </c>
      <c r="H16" s="108" t="s">
        <v>36</v>
      </c>
      <c r="I16" s="119"/>
      <c r="J16" s="111">
        <f>Rekapitulácia!F8</f>
        <v>0</v>
      </c>
    </row>
    <row r="17" spans="1:10" ht="18" customHeight="1" x14ac:dyDescent="0.25">
      <c r="A17" s="12"/>
      <c r="B17" s="58">
        <v>2</v>
      </c>
      <c r="C17" s="62" t="s">
        <v>30</v>
      </c>
      <c r="D17" s="68">
        <f>'Kryci_list 20883'!D17</f>
        <v>0</v>
      </c>
      <c r="E17" s="66">
        <f>'Kryci_list 20883'!E17</f>
        <v>0</v>
      </c>
      <c r="F17" s="71">
        <f>'Kryci_list 20883'!F17</f>
        <v>0</v>
      </c>
      <c r="G17" s="52">
        <v>7</v>
      </c>
      <c r="H17" s="109" t="s">
        <v>37</v>
      </c>
      <c r="I17" s="119"/>
      <c r="J17" s="112">
        <f>Rekapitulácia!E8</f>
        <v>0</v>
      </c>
    </row>
    <row r="18" spans="1:10" ht="18" customHeight="1" x14ac:dyDescent="0.25">
      <c r="A18" s="12"/>
      <c r="B18" s="59">
        <v>3</v>
      </c>
      <c r="C18" s="63" t="s">
        <v>31</v>
      </c>
      <c r="D18" s="69">
        <f>'Kryci_list 20883'!D18</f>
        <v>0</v>
      </c>
      <c r="E18" s="67">
        <f>'Kryci_list 20883'!E18</f>
        <v>0</v>
      </c>
      <c r="F18" s="72">
        <f>'Kryci_list 20883'!F18</f>
        <v>0</v>
      </c>
      <c r="G18" s="52">
        <v>8</v>
      </c>
      <c r="H18" s="109" t="s">
        <v>38</v>
      </c>
      <c r="I18" s="119"/>
      <c r="J18" s="112">
        <f>Rekapitulácia!D8</f>
        <v>0</v>
      </c>
    </row>
    <row r="19" spans="1:10" ht="18" customHeight="1" x14ac:dyDescent="0.25">
      <c r="A19" s="12"/>
      <c r="B19" s="59">
        <v>4</v>
      </c>
      <c r="C19" s="63" t="s">
        <v>32</v>
      </c>
      <c r="D19" s="69">
        <f>'Kryci_list 20883'!D19</f>
        <v>0</v>
      </c>
      <c r="E19" s="67">
        <f>'Kryci_list 20883'!E19</f>
        <v>0</v>
      </c>
      <c r="F19" s="72">
        <f>'Kryci_list 20883'!F19</f>
        <v>0</v>
      </c>
      <c r="G19" s="52">
        <v>9</v>
      </c>
      <c r="H19" s="117"/>
      <c r="I19" s="119"/>
      <c r="J19" s="118"/>
    </row>
    <row r="20" spans="1:10" ht="18" customHeight="1" thickBot="1" x14ac:dyDescent="0.3">
      <c r="A20" s="12"/>
      <c r="B20" s="59">
        <v>5</v>
      </c>
      <c r="C20" s="64" t="s">
        <v>33</v>
      </c>
      <c r="D20" s="70"/>
      <c r="E20" s="92"/>
      <c r="F20" s="100">
        <f>SUM(F16:F19)</f>
        <v>0</v>
      </c>
      <c r="G20" s="52">
        <v>10</v>
      </c>
      <c r="H20" s="109" t="s">
        <v>33</v>
      </c>
      <c r="I20" s="121"/>
      <c r="J20" s="91">
        <f>SUM(J16:J19)</f>
        <v>0</v>
      </c>
    </row>
    <row r="21" spans="1:10" ht="18" customHeight="1" thickTop="1" x14ac:dyDescent="0.25">
      <c r="A21" s="12"/>
      <c r="B21" s="56" t="s">
        <v>45</v>
      </c>
      <c r="C21" s="60" t="s">
        <v>46</v>
      </c>
      <c r="D21" s="65"/>
      <c r="E21" s="18"/>
      <c r="F21" s="90"/>
      <c r="G21" s="56" t="s">
        <v>54</v>
      </c>
      <c r="H21" s="53" t="s">
        <v>46</v>
      </c>
      <c r="I21" s="27"/>
      <c r="J21" s="122"/>
    </row>
    <row r="22" spans="1:10" ht="18" customHeight="1" x14ac:dyDescent="0.25">
      <c r="A22" s="12"/>
      <c r="B22" s="51">
        <v>11</v>
      </c>
      <c r="C22" s="54" t="s">
        <v>47</v>
      </c>
      <c r="D22" s="78"/>
      <c r="E22" s="81"/>
      <c r="F22" s="71">
        <f>'Kryci_list 20883'!F22</f>
        <v>0</v>
      </c>
      <c r="G22" s="51">
        <v>16</v>
      </c>
      <c r="H22" s="108" t="s">
        <v>55</v>
      </c>
      <c r="I22" s="119"/>
      <c r="J22" s="111">
        <f>'Kryci_list 20883'!J22</f>
        <v>0</v>
      </c>
    </row>
    <row r="23" spans="1:10" ht="18" customHeight="1" x14ac:dyDescent="0.25">
      <c r="A23" s="12"/>
      <c r="B23" s="52">
        <v>12</v>
      </c>
      <c r="C23" s="55" t="s">
        <v>48</v>
      </c>
      <c r="D23" s="57"/>
      <c r="E23" s="81"/>
      <c r="F23" s="72">
        <f>'Kryci_list 20883'!F23</f>
        <v>0</v>
      </c>
      <c r="G23" s="52">
        <v>17</v>
      </c>
      <c r="H23" s="109" t="s">
        <v>56</v>
      </c>
      <c r="I23" s="119"/>
      <c r="J23" s="112">
        <f>'Kryci_list 20883'!J23</f>
        <v>0</v>
      </c>
    </row>
    <row r="24" spans="1:10" ht="18" customHeight="1" x14ac:dyDescent="0.25">
      <c r="A24" s="12"/>
      <c r="B24" s="52">
        <v>13</v>
      </c>
      <c r="C24" s="55" t="s">
        <v>49</v>
      </c>
      <c r="D24" s="57"/>
      <c r="E24" s="81"/>
      <c r="F24" s="72">
        <f>'Kryci_list 20883'!F24</f>
        <v>0</v>
      </c>
      <c r="G24" s="52">
        <v>18</v>
      </c>
      <c r="H24" s="109" t="s">
        <v>57</v>
      </c>
      <c r="I24" s="119"/>
      <c r="J24" s="112">
        <f>'Kryci_list 20883'!J24</f>
        <v>0</v>
      </c>
    </row>
    <row r="25" spans="1:10" ht="18" customHeight="1" x14ac:dyDescent="0.25">
      <c r="A25" s="12"/>
      <c r="B25" s="52">
        <v>14</v>
      </c>
      <c r="C25" s="19"/>
      <c r="D25" s="57"/>
      <c r="E25" s="81"/>
      <c r="F25" s="79"/>
      <c r="G25" s="52">
        <v>19</v>
      </c>
      <c r="H25" s="117"/>
      <c r="I25" s="119"/>
      <c r="J25" s="112"/>
    </row>
    <row r="26" spans="1:10" ht="18" customHeight="1" thickBot="1" x14ac:dyDescent="0.3">
      <c r="A26" s="12"/>
      <c r="B26" s="52">
        <v>15</v>
      </c>
      <c r="C26" s="55"/>
      <c r="D26" s="57"/>
      <c r="E26" s="57"/>
      <c r="F26" s="101"/>
      <c r="G26" s="52">
        <v>20</v>
      </c>
      <c r="H26" s="109" t="s">
        <v>33</v>
      </c>
      <c r="I26" s="121"/>
      <c r="J26" s="91">
        <f>SUM(J22:J25)+SUM(F22:F25)</f>
        <v>0</v>
      </c>
    </row>
    <row r="27" spans="1:10" ht="18" customHeight="1" thickTop="1" x14ac:dyDescent="0.25">
      <c r="A27" s="12"/>
      <c r="B27" s="93"/>
      <c r="C27" s="133" t="s">
        <v>63</v>
      </c>
      <c r="D27" s="126"/>
      <c r="E27" s="94"/>
      <c r="F27" s="28"/>
      <c r="G27" s="102" t="s">
        <v>39</v>
      </c>
      <c r="H27" s="96" t="s">
        <v>40</v>
      </c>
      <c r="I27" s="27"/>
      <c r="J27" s="30"/>
    </row>
    <row r="28" spans="1:10" ht="18" customHeight="1" x14ac:dyDescent="0.25">
      <c r="A28" s="12"/>
      <c r="B28" s="25"/>
      <c r="C28" s="124"/>
      <c r="D28" s="127"/>
      <c r="E28" s="21"/>
      <c r="F28" s="12"/>
      <c r="G28" s="103">
        <v>21</v>
      </c>
      <c r="H28" s="107" t="s">
        <v>41</v>
      </c>
      <c r="I28" s="114"/>
      <c r="J28" s="89">
        <f>F20+J20+F26+J26</f>
        <v>0</v>
      </c>
    </row>
    <row r="29" spans="1:10" ht="18" customHeight="1" x14ac:dyDescent="0.25">
      <c r="A29" s="12"/>
      <c r="B29" s="73"/>
      <c r="C29" s="125"/>
      <c r="D29" s="128"/>
      <c r="E29" s="21"/>
      <c r="F29" s="12"/>
      <c r="G29" s="51">
        <v>22</v>
      </c>
      <c r="H29" s="108" t="s">
        <v>42</v>
      </c>
      <c r="I29" s="115">
        <f>Rekapitulácia!B9</f>
        <v>0</v>
      </c>
      <c r="J29" s="111">
        <f>ROUND(((ROUND(I29,2)*0)/100),2)*1</f>
        <v>0</v>
      </c>
    </row>
    <row r="30" spans="1:10" ht="18" customHeight="1" x14ac:dyDescent="0.25">
      <c r="A30" s="12"/>
      <c r="B30" s="22"/>
      <c r="C30" s="117"/>
      <c r="D30" s="119"/>
      <c r="E30" s="21"/>
      <c r="F30" s="12"/>
      <c r="G30" s="52">
        <v>23</v>
      </c>
      <c r="H30" s="109" t="s">
        <v>42</v>
      </c>
      <c r="I30" s="80">
        <f>Rekapitulácia!B10</f>
        <v>0</v>
      </c>
      <c r="J30" s="112">
        <f>ROUND(((ROUND(I30,2)*0)/100),2)</f>
        <v>0</v>
      </c>
    </row>
    <row r="31" spans="1:10" ht="18" customHeight="1" x14ac:dyDescent="0.25">
      <c r="A31" s="12"/>
      <c r="B31" s="23"/>
      <c r="C31" s="129"/>
      <c r="D31" s="130"/>
      <c r="E31" s="21"/>
      <c r="F31" s="12"/>
      <c r="G31" s="52">
        <v>24</v>
      </c>
      <c r="H31" s="109" t="s">
        <v>43</v>
      </c>
      <c r="I31" s="26"/>
      <c r="J31" s="208">
        <f>SUM(J28:J30)</f>
        <v>0</v>
      </c>
    </row>
    <row r="32" spans="1:10" ht="18" customHeight="1" thickBot="1" x14ac:dyDescent="0.3">
      <c r="A32" s="12"/>
      <c r="B32" s="40"/>
      <c r="C32" s="110"/>
      <c r="D32" s="116"/>
      <c r="E32" s="74"/>
      <c r="F32" s="75"/>
      <c r="G32" s="204" t="s">
        <v>44</v>
      </c>
      <c r="H32" s="205"/>
      <c r="I32" s="206"/>
      <c r="J32" s="207"/>
    </row>
    <row r="33" spans="1:10" ht="18" customHeight="1" thickTop="1" x14ac:dyDescent="0.25">
      <c r="A33" s="12"/>
      <c r="B33" s="93"/>
      <c r="C33" s="94"/>
      <c r="D33" s="131" t="s">
        <v>61</v>
      </c>
      <c r="E33" s="77"/>
      <c r="F33" s="77"/>
      <c r="G33" s="15"/>
      <c r="H33" s="131" t="s">
        <v>62</v>
      </c>
      <c r="I33" s="28"/>
      <c r="J33" s="31"/>
    </row>
    <row r="34" spans="1:10" ht="18" customHeight="1" x14ac:dyDescent="0.25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 x14ac:dyDescent="0.25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 x14ac:dyDescent="0.25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 x14ac:dyDescent="0.25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 x14ac:dyDescent="0.25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 x14ac:dyDescent="0.25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 x14ac:dyDescent="0.3">
      <c r="A40" s="12"/>
      <c r="B40" s="73"/>
      <c r="C40" s="74"/>
      <c r="D40" s="13"/>
      <c r="E40" s="13"/>
      <c r="F40" s="13"/>
      <c r="G40" s="13"/>
      <c r="H40" s="13"/>
      <c r="I40" s="75"/>
      <c r="J40" s="76"/>
    </row>
    <row r="41" spans="1:10" ht="15.75" thickTop="1" x14ac:dyDescent="0.25">
      <c r="A41" s="12"/>
      <c r="B41" s="77"/>
      <c r="C41" s="77"/>
      <c r="D41" s="77"/>
      <c r="E41" s="77"/>
      <c r="F41" s="77"/>
      <c r="G41" s="77"/>
      <c r="H41" s="77"/>
      <c r="I41" s="77"/>
      <c r="J41" s="77"/>
    </row>
  </sheetData>
  <mergeCells count="4">
    <mergeCell ref="B2:J2"/>
    <mergeCell ref="B6:J6"/>
    <mergeCell ref="B8:J8"/>
    <mergeCell ref="B10:J10"/>
  </mergeCells>
  <phoneticPr fontId="0" type="noConversion"/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1"/>
  <sheetViews>
    <sheetView workbookViewId="0"/>
  </sheetViews>
  <sheetFormatPr defaultColWidth="0" defaultRowHeight="15" x14ac:dyDescent="0.25"/>
  <cols>
    <col min="1" max="1" width="1.7109375" customWidth="1"/>
    <col min="2" max="2" width="3.7109375" customWidth="1"/>
    <col min="3" max="3" width="4.7109375" customWidth="1"/>
    <col min="4" max="6" width="10.7109375" customWidth="1"/>
    <col min="7" max="7" width="3.7109375" customWidth="1"/>
    <col min="8" max="8" width="19.7109375" customWidth="1"/>
    <col min="9" max="10" width="10.7109375" customWidth="1"/>
    <col min="11" max="26" width="0" hidden="1" customWidth="1"/>
    <col min="27" max="27" width="9.140625" customWidth="1"/>
  </cols>
  <sheetData>
    <row r="1" spans="1:23" ht="27.95" customHeight="1" thickBot="1" x14ac:dyDescent="0.3">
      <c r="A1" s="3"/>
      <c r="B1" s="13"/>
      <c r="C1" s="13"/>
      <c r="D1" s="13"/>
      <c r="E1" s="13"/>
      <c r="F1" s="14" t="s">
        <v>13</v>
      </c>
      <c r="G1" s="13"/>
      <c r="H1" s="13"/>
      <c r="I1" s="13"/>
      <c r="J1" s="13"/>
      <c r="W1">
        <v>30.126000000000001</v>
      </c>
    </row>
    <row r="2" spans="1:23" ht="30" customHeight="1" thickTop="1" x14ac:dyDescent="0.25">
      <c r="A2" s="12"/>
      <c r="B2" s="226" t="s">
        <v>1</v>
      </c>
      <c r="C2" s="227"/>
      <c r="D2" s="227"/>
      <c r="E2" s="227"/>
      <c r="F2" s="227"/>
      <c r="G2" s="227"/>
      <c r="H2" s="227"/>
      <c r="I2" s="227"/>
      <c r="J2" s="228"/>
    </row>
    <row r="3" spans="1:23" ht="18" customHeight="1" x14ac:dyDescent="0.25">
      <c r="A3" s="12"/>
      <c r="B3" s="33" t="s">
        <v>15</v>
      </c>
      <c r="C3" s="34"/>
      <c r="D3" s="35"/>
      <c r="E3" s="35"/>
      <c r="F3" s="35"/>
      <c r="G3" s="16"/>
      <c r="H3" s="16"/>
      <c r="I3" s="36" t="s">
        <v>14</v>
      </c>
      <c r="J3" s="29"/>
    </row>
    <row r="4" spans="1:23" ht="18" customHeight="1" x14ac:dyDescent="0.25">
      <c r="A4" s="12"/>
      <c r="B4" s="22"/>
      <c r="C4" s="19"/>
      <c r="D4" s="16"/>
      <c r="E4" s="16"/>
      <c r="F4" s="16"/>
      <c r="G4" s="16"/>
      <c r="H4" s="16"/>
      <c r="I4" s="36" t="s">
        <v>16</v>
      </c>
      <c r="J4" s="29"/>
    </row>
    <row r="5" spans="1:23" ht="18" customHeight="1" thickBot="1" x14ac:dyDescent="0.3">
      <c r="A5" s="12"/>
      <c r="B5" s="37" t="s">
        <v>17</v>
      </c>
      <c r="C5" s="19"/>
      <c r="D5" s="16"/>
      <c r="E5" s="16"/>
      <c r="F5" s="38" t="s">
        <v>18</v>
      </c>
      <c r="G5" s="16"/>
      <c r="H5" s="16"/>
      <c r="I5" s="36" t="s">
        <v>19</v>
      </c>
      <c r="J5" s="39" t="s">
        <v>20</v>
      </c>
    </row>
    <row r="6" spans="1:23" ht="20.100000000000001" customHeight="1" thickTop="1" x14ac:dyDescent="0.25">
      <c r="A6" s="12"/>
      <c r="B6" s="220" t="s">
        <v>21</v>
      </c>
      <c r="C6" s="221"/>
      <c r="D6" s="221"/>
      <c r="E6" s="221"/>
      <c r="F6" s="221"/>
      <c r="G6" s="221"/>
      <c r="H6" s="221"/>
      <c r="I6" s="221"/>
      <c r="J6" s="222"/>
    </row>
    <row r="7" spans="1:23" ht="18" customHeight="1" x14ac:dyDescent="0.25">
      <c r="A7" s="12"/>
      <c r="B7" s="48" t="s">
        <v>24</v>
      </c>
      <c r="C7" s="41"/>
      <c r="D7" s="17"/>
      <c r="E7" s="17"/>
      <c r="F7" s="17"/>
      <c r="G7" s="49" t="s">
        <v>25</v>
      </c>
      <c r="H7" s="17"/>
      <c r="I7" s="27"/>
      <c r="J7" s="42"/>
    </row>
    <row r="8" spans="1:23" ht="20.100000000000001" customHeight="1" x14ac:dyDescent="0.25">
      <c r="A8" s="12"/>
      <c r="B8" s="223" t="s">
        <v>22</v>
      </c>
      <c r="C8" s="224"/>
      <c r="D8" s="224"/>
      <c r="E8" s="224"/>
      <c r="F8" s="224"/>
      <c r="G8" s="224"/>
      <c r="H8" s="224"/>
      <c r="I8" s="224"/>
      <c r="J8" s="225"/>
    </row>
    <row r="9" spans="1:23" ht="18" customHeight="1" x14ac:dyDescent="0.25">
      <c r="A9" s="12"/>
      <c r="B9" s="37" t="s">
        <v>26</v>
      </c>
      <c r="C9" s="19"/>
      <c r="D9" s="16"/>
      <c r="E9" s="16"/>
      <c r="F9" s="16"/>
      <c r="G9" s="38" t="s">
        <v>27</v>
      </c>
      <c r="H9" s="16"/>
      <c r="I9" s="26"/>
      <c r="J9" s="29"/>
    </row>
    <row r="10" spans="1:23" ht="20.100000000000001" customHeight="1" x14ac:dyDescent="0.25">
      <c r="A10" s="12"/>
      <c r="B10" s="223" t="s">
        <v>23</v>
      </c>
      <c r="C10" s="224"/>
      <c r="D10" s="224"/>
      <c r="E10" s="224"/>
      <c r="F10" s="224"/>
      <c r="G10" s="224"/>
      <c r="H10" s="224"/>
      <c r="I10" s="224"/>
      <c r="J10" s="225"/>
    </row>
    <row r="11" spans="1:23" ht="18" customHeight="1" thickBot="1" x14ac:dyDescent="0.3">
      <c r="A11" s="12"/>
      <c r="B11" s="37" t="s">
        <v>24</v>
      </c>
      <c r="C11" s="19"/>
      <c r="D11" s="16"/>
      <c r="E11" s="16"/>
      <c r="F11" s="16"/>
      <c r="G11" s="38" t="s">
        <v>25</v>
      </c>
      <c r="H11" s="16"/>
      <c r="I11" s="26"/>
      <c r="J11" s="29"/>
    </row>
    <row r="12" spans="1:23" ht="18" customHeight="1" thickTop="1" x14ac:dyDescent="0.25">
      <c r="A12" s="12"/>
      <c r="B12" s="43"/>
      <c r="C12" s="44"/>
      <c r="D12" s="45"/>
      <c r="E12" s="45"/>
      <c r="F12" s="45"/>
      <c r="G12" s="45"/>
      <c r="H12" s="45"/>
      <c r="I12" s="46"/>
      <c r="J12" s="47"/>
    </row>
    <row r="13" spans="1:23" ht="18" customHeight="1" x14ac:dyDescent="0.25">
      <c r="A13" s="12"/>
      <c r="B13" s="40"/>
      <c r="C13" s="41"/>
      <c r="D13" s="17"/>
      <c r="E13" s="17"/>
      <c r="F13" s="17"/>
      <c r="G13" s="17"/>
      <c r="H13" s="17"/>
      <c r="I13" s="27"/>
      <c r="J13" s="42"/>
    </row>
    <row r="14" spans="1:23" ht="18" customHeight="1" thickBot="1" x14ac:dyDescent="0.3">
      <c r="A14" s="12"/>
      <c r="B14" s="22"/>
      <c r="C14" s="19"/>
      <c r="D14" s="16"/>
      <c r="E14" s="16"/>
      <c r="F14" s="16"/>
      <c r="G14" s="16"/>
      <c r="H14" s="16"/>
      <c r="I14" s="26"/>
      <c r="J14" s="29"/>
    </row>
    <row r="15" spans="1:23" ht="18" customHeight="1" thickTop="1" x14ac:dyDescent="0.25">
      <c r="A15" s="12"/>
      <c r="B15" s="82" t="s">
        <v>28</v>
      </c>
      <c r="C15" s="83" t="s">
        <v>6</v>
      </c>
      <c r="D15" s="83" t="s">
        <v>58</v>
      </c>
      <c r="E15" s="84" t="s">
        <v>59</v>
      </c>
      <c r="F15" s="98" t="s">
        <v>60</v>
      </c>
      <c r="G15" s="50" t="s">
        <v>34</v>
      </c>
      <c r="H15" s="53" t="s">
        <v>35</v>
      </c>
      <c r="I15" s="97"/>
      <c r="J15" s="47"/>
    </row>
    <row r="16" spans="1:23" ht="18" customHeight="1" x14ac:dyDescent="0.25">
      <c r="A16" s="12"/>
      <c r="B16" s="85">
        <v>1</v>
      </c>
      <c r="C16" s="86" t="s">
        <v>29</v>
      </c>
      <c r="D16" s="87">
        <f>'Rekap 20883'!B15</f>
        <v>0</v>
      </c>
      <c r="E16" s="88">
        <f>'Rekap 20883'!C15</f>
        <v>0</v>
      </c>
      <c r="F16" s="99">
        <f>'Rekap 20883'!D15</f>
        <v>0</v>
      </c>
      <c r="G16" s="51">
        <v>6</v>
      </c>
      <c r="H16" s="108" t="s">
        <v>36</v>
      </c>
      <c r="I16" s="119"/>
      <c r="J16" s="111">
        <v>0</v>
      </c>
    </row>
    <row r="17" spans="1:26" ht="18" customHeight="1" x14ac:dyDescent="0.25">
      <c r="A17" s="12"/>
      <c r="B17" s="58">
        <v>2</v>
      </c>
      <c r="C17" s="62" t="s">
        <v>30</v>
      </c>
      <c r="D17" s="68">
        <f>'Rekap 20883'!B25</f>
        <v>0</v>
      </c>
      <c r="E17" s="66">
        <f>'Rekap 20883'!C25</f>
        <v>0</v>
      </c>
      <c r="F17" s="71">
        <f>'Rekap 20883'!D25</f>
        <v>0</v>
      </c>
      <c r="G17" s="52">
        <v>7</v>
      </c>
      <c r="H17" s="109" t="s">
        <v>37</v>
      </c>
      <c r="I17" s="119"/>
      <c r="J17" s="112">
        <f>'stavebné úpravy'!Z218</f>
        <v>0</v>
      </c>
    </row>
    <row r="18" spans="1:26" ht="18" customHeight="1" x14ac:dyDescent="0.25">
      <c r="A18" s="12"/>
      <c r="B18" s="59">
        <v>3</v>
      </c>
      <c r="C18" s="63" t="s">
        <v>31</v>
      </c>
      <c r="D18" s="69">
        <f>'Rekap 20883'!B29</f>
        <v>0</v>
      </c>
      <c r="E18" s="67">
        <f>'Rekap 20883'!C29</f>
        <v>0</v>
      </c>
      <c r="F18" s="72">
        <f>'Rekap 20883'!D29</f>
        <v>0</v>
      </c>
      <c r="G18" s="52">
        <v>8</v>
      </c>
      <c r="H18" s="109" t="s">
        <v>38</v>
      </c>
      <c r="I18" s="119"/>
      <c r="J18" s="112">
        <v>0</v>
      </c>
    </row>
    <row r="19" spans="1:26" ht="18" customHeight="1" x14ac:dyDescent="0.25">
      <c r="A19" s="12"/>
      <c r="B19" s="59">
        <v>4</v>
      </c>
      <c r="C19" s="63" t="s">
        <v>32</v>
      </c>
      <c r="D19" s="69"/>
      <c r="E19" s="67"/>
      <c r="F19" s="72"/>
      <c r="G19" s="52">
        <v>9</v>
      </c>
      <c r="H19" s="117"/>
      <c r="I19" s="119"/>
      <c r="J19" s="118"/>
    </row>
    <row r="20" spans="1:26" ht="18" customHeight="1" thickBot="1" x14ac:dyDescent="0.3">
      <c r="A20" s="12"/>
      <c r="B20" s="59">
        <v>5</v>
      </c>
      <c r="C20" s="64" t="s">
        <v>33</v>
      </c>
      <c r="D20" s="70"/>
      <c r="E20" s="92"/>
      <c r="F20" s="100">
        <f>SUM(F16:F19)</f>
        <v>0</v>
      </c>
      <c r="G20" s="52">
        <v>10</v>
      </c>
      <c r="H20" s="109" t="s">
        <v>33</v>
      </c>
      <c r="I20" s="121"/>
      <c r="J20" s="91">
        <f>SUM(J16:J19)</f>
        <v>0</v>
      </c>
    </row>
    <row r="21" spans="1:26" ht="18" customHeight="1" thickTop="1" x14ac:dyDescent="0.25">
      <c r="A21" s="12"/>
      <c r="B21" s="56" t="s">
        <v>45</v>
      </c>
      <c r="C21" s="60" t="s">
        <v>46</v>
      </c>
      <c r="D21" s="65"/>
      <c r="E21" s="18"/>
      <c r="F21" s="90"/>
      <c r="G21" s="56" t="s">
        <v>54</v>
      </c>
      <c r="H21" s="53" t="s">
        <v>46</v>
      </c>
      <c r="I21" s="27"/>
      <c r="J21" s="122"/>
    </row>
    <row r="22" spans="1:26" ht="18" customHeight="1" x14ac:dyDescent="0.25">
      <c r="A22" s="12"/>
      <c r="B22" s="51">
        <v>11</v>
      </c>
      <c r="C22" s="54" t="s">
        <v>47</v>
      </c>
      <c r="D22" s="78"/>
      <c r="E22" s="80" t="s">
        <v>50</v>
      </c>
      <c r="F22" s="71">
        <f>((F16*U22*1.2)+(F17*V22*1.2)+(F18*W22*1.2))/100</f>
        <v>0</v>
      </c>
      <c r="G22" s="51">
        <v>16</v>
      </c>
      <c r="H22" s="108" t="s">
        <v>55</v>
      </c>
      <c r="I22" s="120" t="s">
        <v>52</v>
      </c>
      <c r="J22" s="111">
        <f>((F16*X22*0)+(F17*Y22*0)+(F18*Z22*0))/100</f>
        <v>0</v>
      </c>
      <c r="U22">
        <v>1</v>
      </c>
      <c r="V22">
        <v>1</v>
      </c>
      <c r="W22">
        <v>1</v>
      </c>
      <c r="X22">
        <v>1</v>
      </c>
      <c r="Y22">
        <v>1</v>
      </c>
      <c r="Z22">
        <v>1</v>
      </c>
    </row>
    <row r="23" spans="1:26" ht="18" customHeight="1" x14ac:dyDescent="0.25">
      <c r="A23" s="12"/>
      <c r="B23" s="52">
        <v>12</v>
      </c>
      <c r="C23" s="55" t="s">
        <v>48</v>
      </c>
      <c r="D23" s="57"/>
      <c r="E23" s="80" t="s">
        <v>51</v>
      </c>
      <c r="F23" s="72">
        <f>((F16*U23*0)+(F17*V23*0)+(F18*W23*0))/100</f>
        <v>0</v>
      </c>
      <c r="G23" s="52">
        <v>17</v>
      </c>
      <c r="H23" s="109" t="s">
        <v>56</v>
      </c>
      <c r="I23" s="120" t="s">
        <v>52</v>
      </c>
      <c r="J23" s="112">
        <f>((F16*X23*0)+(F17*Y23*0)+(F18*Z23*0))/100</f>
        <v>0</v>
      </c>
      <c r="U23">
        <v>1</v>
      </c>
      <c r="V23">
        <v>1</v>
      </c>
      <c r="W23">
        <v>0</v>
      </c>
      <c r="X23">
        <v>1</v>
      </c>
      <c r="Y23">
        <v>1</v>
      </c>
      <c r="Z23">
        <v>1</v>
      </c>
    </row>
    <row r="24" spans="1:26" ht="18" customHeight="1" x14ac:dyDescent="0.25">
      <c r="A24" s="12"/>
      <c r="B24" s="52">
        <v>13</v>
      </c>
      <c r="C24" s="55" t="s">
        <v>49</v>
      </c>
      <c r="D24" s="57"/>
      <c r="E24" s="80" t="s">
        <v>52</v>
      </c>
      <c r="F24" s="72">
        <f>((F16*U24*0)+(F17*V24*0)+(F18*W24*0))/100</f>
        <v>0</v>
      </c>
      <c r="G24" s="52">
        <v>18</v>
      </c>
      <c r="H24" s="109" t="s">
        <v>57</v>
      </c>
      <c r="I24" s="120" t="s">
        <v>53</v>
      </c>
      <c r="J24" s="112">
        <f>((F16*X24*0.9)+(F17*Y24*0.9)+(F18*Z24*0.9))/100</f>
        <v>0</v>
      </c>
      <c r="U24">
        <v>1</v>
      </c>
      <c r="V24">
        <v>1</v>
      </c>
      <c r="W24">
        <v>1</v>
      </c>
      <c r="X24">
        <v>1</v>
      </c>
      <c r="Y24">
        <v>1</v>
      </c>
      <c r="Z24">
        <v>0</v>
      </c>
    </row>
    <row r="25" spans="1:26" ht="18" customHeight="1" x14ac:dyDescent="0.25">
      <c r="A25" s="12"/>
      <c r="B25" s="52">
        <v>14</v>
      </c>
      <c r="C25" s="19"/>
      <c r="D25" s="57"/>
      <c r="E25" s="81"/>
      <c r="F25" s="79"/>
      <c r="G25" s="52">
        <v>19</v>
      </c>
      <c r="H25" s="117"/>
      <c r="I25" s="119"/>
      <c r="J25" s="118"/>
    </row>
    <row r="26" spans="1:26" ht="18" customHeight="1" thickBot="1" x14ac:dyDescent="0.3">
      <c r="A26" s="12"/>
      <c r="B26" s="52">
        <v>15</v>
      </c>
      <c r="C26" s="55"/>
      <c r="D26" s="57"/>
      <c r="E26" s="57"/>
      <c r="F26" s="101"/>
      <c r="G26" s="52">
        <v>20</v>
      </c>
      <c r="H26" s="109" t="s">
        <v>33</v>
      </c>
      <c r="I26" s="121"/>
      <c r="J26" s="91">
        <f>SUM(J22:J25)+SUM(F22:F25)</f>
        <v>0</v>
      </c>
    </row>
    <row r="27" spans="1:26" ht="18" customHeight="1" thickTop="1" x14ac:dyDescent="0.25">
      <c r="A27" s="12"/>
      <c r="B27" s="93"/>
      <c r="C27" s="133" t="s">
        <v>63</v>
      </c>
      <c r="D27" s="126"/>
      <c r="E27" s="94"/>
      <c r="F27" s="28"/>
      <c r="G27" s="102" t="s">
        <v>39</v>
      </c>
      <c r="H27" s="96" t="s">
        <v>40</v>
      </c>
      <c r="I27" s="27"/>
      <c r="J27" s="30"/>
    </row>
    <row r="28" spans="1:26" ht="18" customHeight="1" x14ac:dyDescent="0.25">
      <c r="A28" s="12"/>
      <c r="B28" s="25"/>
      <c r="C28" s="124"/>
      <c r="D28" s="127"/>
      <c r="E28" s="21"/>
      <c r="F28" s="12"/>
      <c r="G28" s="103">
        <v>21</v>
      </c>
      <c r="H28" s="107" t="s">
        <v>41</v>
      </c>
      <c r="I28" s="114"/>
      <c r="J28" s="89">
        <f>F20+J20+F26+J26</f>
        <v>0</v>
      </c>
    </row>
    <row r="29" spans="1:26" ht="18" customHeight="1" x14ac:dyDescent="0.25">
      <c r="A29" s="12"/>
      <c r="B29" s="73"/>
      <c r="C29" s="125"/>
      <c r="D29" s="128"/>
      <c r="E29" s="21"/>
      <c r="F29" s="12"/>
      <c r="G29" s="51">
        <v>22</v>
      </c>
      <c r="H29" s="108" t="s">
        <v>42</v>
      </c>
      <c r="I29" s="115">
        <f>J28-SUM('stavebné úpravy'!K9:'stavebné úpravy'!K217)</f>
        <v>0</v>
      </c>
      <c r="J29" s="111">
        <f>ROUND(((ROUND(I29,2)*0)*1/100),2)</f>
        <v>0</v>
      </c>
    </row>
    <row r="30" spans="1:26" ht="18" customHeight="1" x14ac:dyDescent="0.25">
      <c r="A30" s="12"/>
      <c r="B30" s="22"/>
      <c r="C30" s="117"/>
      <c r="D30" s="119"/>
      <c r="E30" s="21"/>
      <c r="F30" s="12"/>
      <c r="G30" s="52">
        <v>23</v>
      </c>
      <c r="H30" s="109" t="s">
        <v>42</v>
      </c>
      <c r="I30" s="80">
        <f>SUM('stavebné úpravy'!K9:'stavebné úpravy'!K217)</f>
        <v>0</v>
      </c>
      <c r="J30" s="112">
        <f>ROUND(((ROUND(I30,2)*0)/100),2)</f>
        <v>0</v>
      </c>
    </row>
    <row r="31" spans="1:26" ht="18" customHeight="1" x14ac:dyDescent="0.25">
      <c r="A31" s="12"/>
      <c r="B31" s="23"/>
      <c r="C31" s="129"/>
      <c r="D31" s="130"/>
      <c r="E31" s="21"/>
      <c r="F31" s="12"/>
      <c r="G31" s="103">
        <v>24</v>
      </c>
      <c r="H31" s="107" t="s">
        <v>43</v>
      </c>
      <c r="I31" s="106"/>
      <c r="J31" s="123">
        <f>SUM(J28:J30)</f>
        <v>0</v>
      </c>
    </row>
    <row r="32" spans="1:26" ht="18" customHeight="1" thickBot="1" x14ac:dyDescent="0.3">
      <c r="A32" s="12"/>
      <c r="B32" s="40"/>
      <c r="C32" s="110"/>
      <c r="D32" s="116"/>
      <c r="E32" s="74"/>
      <c r="F32" s="75"/>
      <c r="G32" s="51" t="s">
        <v>44</v>
      </c>
      <c r="H32" s="110"/>
      <c r="I32" s="116"/>
      <c r="J32" s="113"/>
    </row>
    <row r="33" spans="1:10" ht="18" customHeight="1" thickTop="1" x14ac:dyDescent="0.25">
      <c r="A33" s="12"/>
      <c r="B33" s="93"/>
      <c r="C33" s="94"/>
      <c r="D33" s="131" t="s">
        <v>61</v>
      </c>
      <c r="E33" s="77"/>
      <c r="F33" s="95"/>
      <c r="G33" s="104">
        <v>26</v>
      </c>
      <c r="H33" s="132" t="s">
        <v>62</v>
      </c>
      <c r="I33" s="28"/>
      <c r="J33" s="105"/>
    </row>
    <row r="34" spans="1:10" ht="18" customHeight="1" x14ac:dyDescent="0.25">
      <c r="A34" s="12"/>
      <c r="B34" s="24"/>
      <c r="C34" s="20"/>
      <c r="D34" s="15"/>
      <c r="E34" s="15"/>
      <c r="F34" s="15"/>
      <c r="G34" s="15"/>
      <c r="H34" s="15"/>
      <c r="I34" s="28"/>
      <c r="J34" s="31"/>
    </row>
    <row r="35" spans="1:10" ht="18" customHeight="1" x14ac:dyDescent="0.25">
      <c r="A35" s="12"/>
      <c r="B35" s="25"/>
      <c r="C35" s="21"/>
      <c r="D35" s="3"/>
      <c r="E35" s="3"/>
      <c r="F35" s="3"/>
      <c r="G35" s="3"/>
      <c r="H35" s="3"/>
      <c r="I35" s="12"/>
      <c r="J35" s="32"/>
    </row>
    <row r="36" spans="1:10" ht="18" customHeight="1" x14ac:dyDescent="0.25">
      <c r="A36" s="12"/>
      <c r="B36" s="25"/>
      <c r="C36" s="21"/>
      <c r="D36" s="3"/>
      <c r="E36" s="3"/>
      <c r="F36" s="3"/>
      <c r="G36" s="3"/>
      <c r="H36" s="3"/>
      <c r="I36" s="12"/>
      <c r="J36" s="32"/>
    </row>
    <row r="37" spans="1:10" ht="18" customHeight="1" x14ac:dyDescent="0.25">
      <c r="A37" s="12"/>
      <c r="B37" s="25"/>
      <c r="C37" s="21"/>
      <c r="D37" s="3"/>
      <c r="E37" s="3"/>
      <c r="F37" s="3"/>
      <c r="G37" s="3"/>
      <c r="H37" s="3"/>
      <c r="I37" s="12"/>
      <c r="J37" s="32"/>
    </row>
    <row r="38" spans="1:10" ht="18" customHeight="1" x14ac:dyDescent="0.25">
      <c r="A38" s="12"/>
      <c r="B38" s="25"/>
      <c r="C38" s="21"/>
      <c r="D38" s="3"/>
      <c r="E38" s="3"/>
      <c r="F38" s="3"/>
      <c r="G38" s="3"/>
      <c r="H38" s="3"/>
      <c r="I38" s="12"/>
      <c r="J38" s="32"/>
    </row>
    <row r="39" spans="1:10" ht="18" customHeight="1" x14ac:dyDescent="0.25">
      <c r="A39" s="12"/>
      <c r="B39" s="25"/>
      <c r="C39" s="21"/>
      <c r="D39" s="3"/>
      <c r="E39" s="3"/>
      <c r="F39" s="3"/>
      <c r="G39" s="3"/>
      <c r="H39" s="3"/>
      <c r="I39" s="12"/>
      <c r="J39" s="32"/>
    </row>
    <row r="40" spans="1:10" ht="18" customHeight="1" thickBot="1" x14ac:dyDescent="0.3">
      <c r="A40" s="12"/>
      <c r="B40" s="73"/>
      <c r="C40" s="74"/>
      <c r="D40" s="13"/>
      <c r="E40" s="13"/>
      <c r="F40" s="13"/>
      <c r="G40" s="13"/>
      <c r="H40" s="13"/>
      <c r="I40" s="75"/>
      <c r="J40" s="76"/>
    </row>
    <row r="41" spans="1:10" ht="15.75" thickTop="1" x14ac:dyDescent="0.25">
      <c r="A41" s="12"/>
      <c r="B41" s="77"/>
      <c r="C41" s="77"/>
      <c r="D41" s="77"/>
      <c r="E41" s="77"/>
      <c r="F41" s="77"/>
      <c r="G41" s="77"/>
      <c r="H41" s="77"/>
      <c r="I41" s="77"/>
      <c r="J41" s="77"/>
    </row>
  </sheetData>
  <mergeCells count="4">
    <mergeCell ref="B2:J2"/>
    <mergeCell ref="B6:J6"/>
    <mergeCell ref="B8:J8"/>
    <mergeCell ref="B10:J10"/>
  </mergeCells>
  <phoneticPr fontId="0" type="noConversion"/>
  <pageMargins left="0.7" right="0.7" top="0.75" bottom="0.75" header="0.3" footer="0.3"/>
  <pageSetup paperSize="9"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00"/>
  <sheetViews>
    <sheetView workbookViewId="0"/>
  </sheetViews>
  <sheetFormatPr defaultColWidth="0" defaultRowHeight="15" x14ac:dyDescent="0.25"/>
  <cols>
    <col min="1" max="1" width="37.7109375" customWidth="1"/>
    <col min="2" max="4" width="10.7109375" customWidth="1"/>
    <col min="5" max="6" width="9.7109375" customWidth="1"/>
    <col min="7" max="7" width="3.7109375" customWidth="1"/>
    <col min="8" max="9" width="9.140625" hidden="1" customWidth="1"/>
    <col min="10" max="26" width="0" hidden="1" customWidth="1"/>
  </cols>
  <sheetData>
    <row r="1" spans="1:26" ht="20.100000000000001" customHeight="1" x14ac:dyDescent="0.25">
      <c r="A1" s="229" t="s">
        <v>21</v>
      </c>
      <c r="B1" s="230"/>
      <c r="C1" s="230"/>
      <c r="D1" s="231"/>
      <c r="E1" s="136" t="s">
        <v>18</v>
      </c>
      <c r="F1" s="135"/>
      <c r="W1">
        <v>30.126000000000001</v>
      </c>
    </row>
    <row r="2" spans="1:26" ht="20.100000000000001" customHeight="1" x14ac:dyDescent="0.25">
      <c r="A2" s="229" t="s">
        <v>22</v>
      </c>
      <c r="B2" s="230"/>
      <c r="C2" s="230"/>
      <c r="D2" s="231"/>
      <c r="E2" s="136" t="s">
        <v>16</v>
      </c>
      <c r="F2" s="135"/>
    </row>
    <row r="3" spans="1:26" ht="20.100000000000001" customHeight="1" x14ac:dyDescent="0.25">
      <c r="A3" s="229" t="s">
        <v>23</v>
      </c>
      <c r="B3" s="230"/>
      <c r="C3" s="230"/>
      <c r="D3" s="231"/>
      <c r="E3" s="136" t="s">
        <v>67</v>
      </c>
      <c r="F3" s="135"/>
    </row>
    <row r="4" spans="1:26" x14ac:dyDescent="0.25">
      <c r="A4" s="137" t="s">
        <v>1</v>
      </c>
      <c r="B4" s="134"/>
      <c r="C4" s="134"/>
      <c r="D4" s="134"/>
      <c r="E4" s="134"/>
      <c r="F4" s="134"/>
    </row>
    <row r="5" spans="1:26" x14ac:dyDescent="0.25">
      <c r="A5" s="137" t="s">
        <v>15</v>
      </c>
      <c r="B5" s="134"/>
      <c r="C5" s="134"/>
      <c r="D5" s="134"/>
      <c r="E5" s="134"/>
      <c r="F5" s="134"/>
    </row>
    <row r="6" spans="1:26" x14ac:dyDescent="0.25">
      <c r="A6" s="134"/>
      <c r="B6" s="134"/>
      <c r="C6" s="134"/>
      <c r="D6" s="134"/>
      <c r="E6" s="134"/>
      <c r="F6" s="134"/>
    </row>
    <row r="7" spans="1:26" x14ac:dyDescent="0.25">
      <c r="A7" s="134"/>
      <c r="B7" s="134"/>
      <c r="C7" s="134"/>
      <c r="D7" s="134"/>
      <c r="E7" s="134"/>
      <c r="F7" s="134"/>
    </row>
    <row r="8" spans="1:26" x14ac:dyDescent="0.25">
      <c r="A8" s="138" t="s">
        <v>68</v>
      </c>
      <c r="B8" s="134"/>
      <c r="C8" s="134"/>
      <c r="D8" s="134"/>
      <c r="E8" s="134"/>
      <c r="F8" s="134"/>
    </row>
    <row r="9" spans="1:26" x14ac:dyDescent="0.25">
      <c r="A9" s="139" t="s">
        <v>64</v>
      </c>
      <c r="B9" s="139" t="s">
        <v>58</v>
      </c>
      <c r="C9" s="139" t="s">
        <v>59</v>
      </c>
      <c r="D9" s="139" t="s">
        <v>33</v>
      </c>
      <c r="E9" s="139" t="s">
        <v>65</v>
      </c>
      <c r="F9" s="139" t="s">
        <v>66</v>
      </c>
    </row>
    <row r="10" spans="1:26" x14ac:dyDescent="0.25">
      <c r="A10" s="146" t="s">
        <v>69</v>
      </c>
      <c r="B10" s="147"/>
      <c r="C10" s="143"/>
      <c r="D10" s="143"/>
      <c r="E10" s="144"/>
      <c r="F10" s="144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5"/>
      <c r="V10" s="145"/>
      <c r="W10" s="145"/>
      <c r="X10" s="145"/>
      <c r="Y10" s="145"/>
      <c r="Z10" s="145"/>
    </row>
    <row r="11" spans="1:26" x14ac:dyDescent="0.25">
      <c r="A11" s="148" t="s">
        <v>70</v>
      </c>
      <c r="B11" s="149">
        <f>'stavebné úpravy'!L14</f>
        <v>0</v>
      </c>
      <c r="C11" s="149">
        <f>'stavebné úpravy'!M14</f>
        <v>0</v>
      </c>
      <c r="D11" s="149">
        <f>'stavebné úpravy'!I14</f>
        <v>0</v>
      </c>
      <c r="E11" s="150">
        <f>'stavebné úpravy'!S14</f>
        <v>1.44</v>
      </c>
      <c r="F11" s="150">
        <f>'stavebné úpravy'!V14</f>
        <v>0</v>
      </c>
      <c r="G11" s="145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</row>
    <row r="12" spans="1:26" x14ac:dyDescent="0.25">
      <c r="A12" s="148" t="s">
        <v>71</v>
      </c>
      <c r="B12" s="149">
        <f>'stavebné úpravy'!L19</f>
        <v>0</v>
      </c>
      <c r="C12" s="149">
        <f>'stavebné úpravy'!M19</f>
        <v>0</v>
      </c>
      <c r="D12" s="149">
        <f>'stavebné úpravy'!I19</f>
        <v>0</v>
      </c>
      <c r="E12" s="150">
        <f>'stavebné úpravy'!S19</f>
        <v>1.08</v>
      </c>
      <c r="F12" s="150">
        <f>'stavebné úpravy'!V19</f>
        <v>0</v>
      </c>
      <c r="G12" s="145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</row>
    <row r="13" spans="1:26" x14ac:dyDescent="0.25">
      <c r="A13" s="148" t="s">
        <v>72</v>
      </c>
      <c r="B13" s="149">
        <f>'stavebné úpravy'!L47</f>
        <v>0</v>
      </c>
      <c r="C13" s="149">
        <f>'stavebné úpravy'!M47</f>
        <v>0</v>
      </c>
      <c r="D13" s="149">
        <f>'stavebné úpravy'!I47</f>
        <v>0</v>
      </c>
      <c r="E13" s="150">
        <f>'stavebné úpravy'!S47</f>
        <v>1.25</v>
      </c>
      <c r="F13" s="150">
        <f>'stavebné úpravy'!V47</f>
        <v>0.93</v>
      </c>
      <c r="G13" s="145"/>
      <c r="H13" s="145"/>
      <c r="I13" s="145"/>
      <c r="J13" s="145"/>
      <c r="K13" s="145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</row>
    <row r="14" spans="1:26" x14ac:dyDescent="0.25">
      <c r="A14" s="148" t="s">
        <v>73</v>
      </c>
      <c r="B14" s="149">
        <f>'stavebné úpravy'!L51</f>
        <v>0</v>
      </c>
      <c r="C14" s="149">
        <f>'stavebné úpravy'!M51</f>
        <v>0</v>
      </c>
      <c r="D14" s="149">
        <f>'stavebné úpravy'!I51</f>
        <v>0</v>
      </c>
      <c r="E14" s="150">
        <f>'stavebné úpravy'!S51</f>
        <v>0</v>
      </c>
      <c r="F14" s="150">
        <f>'stavebné úpravy'!V51</f>
        <v>0</v>
      </c>
      <c r="G14" s="145"/>
      <c r="H14" s="145"/>
      <c r="I14" s="145"/>
      <c r="J14" s="145"/>
      <c r="K14" s="145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</row>
    <row r="15" spans="1:26" x14ac:dyDescent="0.25">
      <c r="A15" s="2" t="s">
        <v>69</v>
      </c>
      <c r="B15" s="151">
        <f>'stavebné úpravy'!L53</f>
        <v>0</v>
      </c>
      <c r="C15" s="151">
        <f>'stavebné úpravy'!M53</f>
        <v>0</v>
      </c>
      <c r="D15" s="151">
        <f>'stavebné úpravy'!I53</f>
        <v>0</v>
      </c>
      <c r="E15" s="152">
        <f>'stavebné úpravy'!S53</f>
        <v>3.77</v>
      </c>
      <c r="F15" s="152">
        <f>'stavebné úpravy'!V53</f>
        <v>0.93</v>
      </c>
      <c r="G15" s="145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</row>
    <row r="16" spans="1:26" x14ac:dyDescent="0.25">
      <c r="A16" s="1"/>
      <c r="B16" s="141"/>
      <c r="C16" s="141"/>
      <c r="D16" s="141"/>
      <c r="E16" s="140"/>
      <c r="F16" s="140"/>
    </row>
    <row r="17" spans="1:26" x14ac:dyDescent="0.25">
      <c r="A17" s="2" t="s">
        <v>74</v>
      </c>
      <c r="B17" s="151"/>
      <c r="C17" s="149"/>
      <c r="D17" s="149"/>
      <c r="E17" s="150"/>
      <c r="F17" s="150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45"/>
      <c r="R17" s="145"/>
      <c r="S17" s="145"/>
      <c r="T17" s="145"/>
      <c r="U17" s="145"/>
      <c r="V17" s="145"/>
      <c r="W17" s="145"/>
      <c r="X17" s="145"/>
      <c r="Y17" s="145"/>
      <c r="Z17" s="145"/>
    </row>
    <row r="18" spans="1:26" x14ac:dyDescent="0.25">
      <c r="A18" s="148" t="s">
        <v>75</v>
      </c>
      <c r="B18" s="149">
        <f>'stavebné úpravy'!L63</f>
        <v>0</v>
      </c>
      <c r="C18" s="149">
        <f>'stavebné úpravy'!M63</f>
        <v>0</v>
      </c>
      <c r="D18" s="149">
        <f>'stavebné úpravy'!I63</f>
        <v>0</v>
      </c>
      <c r="E18" s="150">
        <f>'stavebné úpravy'!S63</f>
        <v>4.91</v>
      </c>
      <c r="F18" s="150">
        <f>'stavebné úpravy'!V63</f>
        <v>0</v>
      </c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5"/>
      <c r="U18" s="145"/>
      <c r="V18" s="145"/>
      <c r="W18" s="145"/>
      <c r="X18" s="145"/>
      <c r="Y18" s="145"/>
      <c r="Z18" s="145"/>
    </row>
    <row r="19" spans="1:26" x14ac:dyDescent="0.25">
      <c r="A19" s="148" t="s">
        <v>76</v>
      </c>
      <c r="B19" s="149">
        <f>'stavebné úpravy'!L73</f>
        <v>0</v>
      </c>
      <c r="C19" s="149">
        <f>'stavebné úpravy'!M73</f>
        <v>0</v>
      </c>
      <c r="D19" s="149">
        <f>'stavebné úpravy'!I73</f>
        <v>0</v>
      </c>
      <c r="E19" s="150">
        <f>'stavebné úpravy'!S73</f>
        <v>0</v>
      </c>
      <c r="F19" s="150">
        <f>'stavebné úpravy'!V73</f>
        <v>0.73</v>
      </c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45"/>
      <c r="R19" s="145"/>
      <c r="S19" s="145"/>
      <c r="T19" s="145"/>
      <c r="U19" s="145"/>
      <c r="V19" s="145"/>
      <c r="W19" s="145"/>
      <c r="X19" s="145"/>
      <c r="Y19" s="145"/>
      <c r="Z19" s="145"/>
    </row>
    <row r="20" spans="1:26" x14ac:dyDescent="0.25">
      <c r="A20" s="148" t="s">
        <v>77</v>
      </c>
      <c r="B20" s="149">
        <f>'stavebné úpravy'!L111</f>
        <v>0</v>
      </c>
      <c r="C20" s="149">
        <f>'stavebné úpravy'!M111</f>
        <v>0</v>
      </c>
      <c r="D20" s="149">
        <f>'stavebné úpravy'!I111</f>
        <v>0</v>
      </c>
      <c r="E20" s="150">
        <f>'stavebné úpravy'!S111</f>
        <v>3.79</v>
      </c>
      <c r="F20" s="150">
        <f>'stavebné úpravy'!V111</f>
        <v>0</v>
      </c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45"/>
      <c r="R20" s="145"/>
      <c r="S20" s="145"/>
      <c r="T20" s="145"/>
      <c r="U20" s="145"/>
      <c r="V20" s="145"/>
      <c r="W20" s="145"/>
      <c r="X20" s="145"/>
      <c r="Y20" s="145"/>
      <c r="Z20" s="145"/>
    </row>
    <row r="21" spans="1:26" x14ac:dyDescent="0.25">
      <c r="A21" s="148" t="s">
        <v>78</v>
      </c>
      <c r="B21" s="149">
        <f>'stavebné úpravy'!L146</f>
        <v>0</v>
      </c>
      <c r="C21" s="149">
        <f>'stavebné úpravy'!M146</f>
        <v>0</v>
      </c>
      <c r="D21" s="149">
        <f>'stavebné úpravy'!I146</f>
        <v>0</v>
      </c>
      <c r="E21" s="150">
        <f>'stavebné úpravy'!S146</f>
        <v>0.48</v>
      </c>
      <c r="F21" s="150">
        <f>'stavebné úpravy'!V146</f>
        <v>0.77</v>
      </c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</row>
    <row r="22" spans="1:26" x14ac:dyDescent="0.25">
      <c r="A22" s="148" t="s">
        <v>79</v>
      </c>
      <c r="B22" s="149">
        <f>'stavebné úpravy'!L156</f>
        <v>0</v>
      </c>
      <c r="C22" s="149">
        <f>'stavebné úpravy'!M156</f>
        <v>0</v>
      </c>
      <c r="D22" s="149">
        <f>'stavebné úpravy'!I156</f>
        <v>0</v>
      </c>
      <c r="E22" s="150">
        <f>'stavebné úpravy'!S156</f>
        <v>0</v>
      </c>
      <c r="F22" s="150">
        <f>'stavebné úpravy'!V156</f>
        <v>0.71</v>
      </c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45"/>
      <c r="V22" s="145"/>
      <c r="W22" s="145"/>
      <c r="X22" s="145"/>
      <c r="Y22" s="145"/>
      <c r="Z22" s="145"/>
    </row>
    <row r="23" spans="1:26" x14ac:dyDescent="0.25">
      <c r="A23" s="148" t="s">
        <v>80</v>
      </c>
      <c r="B23" s="149">
        <f>'stavebné úpravy'!L185</f>
        <v>0</v>
      </c>
      <c r="C23" s="149">
        <f>'stavebné úpravy'!M185</f>
        <v>0</v>
      </c>
      <c r="D23" s="149">
        <f>'stavebné úpravy'!I185</f>
        <v>0</v>
      </c>
      <c r="E23" s="150">
        <f>'stavebné úpravy'!S185</f>
        <v>1.05</v>
      </c>
      <c r="F23" s="150">
        <f>'stavebné úpravy'!V185</f>
        <v>0.13</v>
      </c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45"/>
      <c r="R23" s="145"/>
      <c r="S23" s="145"/>
      <c r="T23" s="145"/>
      <c r="U23" s="145"/>
      <c r="V23" s="145"/>
      <c r="W23" s="145"/>
      <c r="X23" s="145"/>
      <c r="Y23" s="145"/>
      <c r="Z23" s="145"/>
    </row>
    <row r="24" spans="1:26" x14ac:dyDescent="0.25">
      <c r="A24" s="148" t="s">
        <v>81</v>
      </c>
      <c r="B24" s="149">
        <f>'stavebné úpravy'!L190</f>
        <v>0</v>
      </c>
      <c r="C24" s="149">
        <f>'stavebné úpravy'!M190</f>
        <v>0</v>
      </c>
      <c r="D24" s="149">
        <f>'stavebné úpravy'!I190</f>
        <v>0</v>
      </c>
      <c r="E24" s="150">
        <f>'stavebné úpravy'!S190</f>
        <v>0.02</v>
      </c>
      <c r="F24" s="150">
        <f>'stavebné úpravy'!V190</f>
        <v>0</v>
      </c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45"/>
      <c r="R24" s="145"/>
      <c r="S24" s="145"/>
      <c r="T24" s="145"/>
      <c r="U24" s="145"/>
      <c r="V24" s="145"/>
      <c r="W24" s="145"/>
      <c r="X24" s="145"/>
      <c r="Y24" s="145"/>
      <c r="Z24" s="145"/>
    </row>
    <row r="25" spans="1:26" x14ac:dyDescent="0.25">
      <c r="A25" s="2" t="s">
        <v>74</v>
      </c>
      <c r="B25" s="151">
        <f>'stavebné úpravy'!L192</f>
        <v>0</v>
      </c>
      <c r="C25" s="151">
        <f>'stavebné úpravy'!M192</f>
        <v>0</v>
      </c>
      <c r="D25" s="151">
        <f>'stavebné úpravy'!I192</f>
        <v>0</v>
      </c>
      <c r="E25" s="152">
        <f>'stavebné úpravy'!S192</f>
        <v>10.25</v>
      </c>
      <c r="F25" s="152">
        <f>'stavebné úpravy'!V192</f>
        <v>2.34</v>
      </c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45"/>
      <c r="R25" s="145"/>
      <c r="S25" s="145"/>
      <c r="T25" s="145"/>
      <c r="U25" s="145"/>
      <c r="V25" s="145"/>
      <c r="W25" s="145"/>
      <c r="X25" s="145"/>
      <c r="Y25" s="145"/>
      <c r="Z25" s="145"/>
    </row>
    <row r="26" spans="1:26" x14ac:dyDescent="0.25">
      <c r="A26" s="1"/>
      <c r="B26" s="141"/>
      <c r="C26" s="141"/>
      <c r="D26" s="141"/>
      <c r="E26" s="140"/>
      <c r="F26" s="140"/>
    </row>
    <row r="27" spans="1:26" x14ac:dyDescent="0.25">
      <c r="A27" s="2" t="s">
        <v>82</v>
      </c>
      <c r="B27" s="151"/>
      <c r="C27" s="149"/>
      <c r="D27" s="149"/>
      <c r="E27" s="150"/>
      <c r="F27" s="150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45"/>
      <c r="R27" s="145"/>
      <c r="S27" s="145"/>
      <c r="T27" s="145"/>
      <c r="U27" s="145"/>
      <c r="V27" s="145"/>
      <c r="W27" s="145"/>
      <c r="X27" s="145"/>
      <c r="Y27" s="145"/>
      <c r="Z27" s="145"/>
    </row>
    <row r="28" spans="1:26" x14ac:dyDescent="0.25">
      <c r="A28" s="148" t="s">
        <v>83</v>
      </c>
      <c r="B28" s="149">
        <f>'stavebné úpravy'!L215</f>
        <v>0</v>
      </c>
      <c r="C28" s="149">
        <f>'stavebné úpravy'!M215</f>
        <v>0</v>
      </c>
      <c r="D28" s="149">
        <f>'stavebné úpravy'!I215</f>
        <v>0</v>
      </c>
      <c r="E28" s="150">
        <f>'stavebné úpravy'!S215</f>
        <v>0.05</v>
      </c>
      <c r="F28" s="150">
        <f>'stavebné úpravy'!V215</f>
        <v>0</v>
      </c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</row>
    <row r="29" spans="1:26" x14ac:dyDescent="0.25">
      <c r="A29" s="2" t="s">
        <v>82</v>
      </c>
      <c r="B29" s="151">
        <f>'stavebné úpravy'!L217</f>
        <v>0</v>
      </c>
      <c r="C29" s="151">
        <f>'stavebné úpravy'!M217</f>
        <v>0</v>
      </c>
      <c r="D29" s="151">
        <f>'stavebné úpravy'!I217</f>
        <v>0</v>
      </c>
      <c r="E29" s="152">
        <f>'stavebné úpravy'!S217</f>
        <v>0.05</v>
      </c>
      <c r="F29" s="152">
        <f>'stavebné úpravy'!V217</f>
        <v>0</v>
      </c>
      <c r="G29" s="145"/>
      <c r="H29" s="145"/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5"/>
    </row>
    <row r="30" spans="1:26" x14ac:dyDescent="0.25">
      <c r="A30" s="1"/>
      <c r="B30" s="141"/>
      <c r="C30" s="141"/>
      <c r="D30" s="141"/>
      <c r="E30" s="140"/>
      <c r="F30" s="140"/>
    </row>
    <row r="31" spans="1:26" x14ac:dyDescent="0.25">
      <c r="A31" s="2" t="s">
        <v>84</v>
      </c>
      <c r="B31" s="151">
        <f>'stavebné úpravy'!L218</f>
        <v>0</v>
      </c>
      <c r="C31" s="151">
        <f>'stavebné úpravy'!M218</f>
        <v>0</v>
      </c>
      <c r="D31" s="151">
        <f>'stavebné úpravy'!I218</f>
        <v>0</v>
      </c>
      <c r="E31" s="152">
        <f>'stavebné úpravy'!S218</f>
        <v>14.07</v>
      </c>
      <c r="F31" s="152">
        <f>'stavebné úpravy'!V218</f>
        <v>3.27</v>
      </c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  <c r="R31" s="145"/>
      <c r="S31" s="145"/>
      <c r="T31" s="145"/>
      <c r="U31" s="145"/>
      <c r="V31" s="145"/>
      <c r="W31" s="145"/>
      <c r="X31" s="145"/>
      <c r="Y31" s="145"/>
      <c r="Z31" s="145"/>
    </row>
    <row r="32" spans="1:26" x14ac:dyDescent="0.25">
      <c r="A32" s="1"/>
      <c r="B32" s="141"/>
      <c r="C32" s="141"/>
      <c r="D32" s="141"/>
      <c r="E32" s="140"/>
      <c r="F32" s="140"/>
    </row>
    <row r="33" spans="1:6" x14ac:dyDescent="0.25">
      <c r="A33" s="1"/>
      <c r="B33" s="141"/>
      <c r="C33" s="141"/>
      <c r="D33" s="141"/>
      <c r="E33" s="140"/>
      <c r="F33" s="140"/>
    </row>
    <row r="34" spans="1:6" x14ac:dyDescent="0.25">
      <c r="A34" s="1"/>
      <c r="B34" s="141"/>
      <c r="C34" s="141"/>
      <c r="D34" s="141"/>
      <c r="E34" s="140"/>
      <c r="F34" s="140"/>
    </row>
    <row r="35" spans="1:6" x14ac:dyDescent="0.25">
      <c r="A35" s="1"/>
      <c r="B35" s="141"/>
      <c r="C35" s="141"/>
      <c r="D35" s="141"/>
      <c r="E35" s="140"/>
      <c r="F35" s="140"/>
    </row>
    <row r="36" spans="1:6" x14ac:dyDescent="0.25">
      <c r="A36" s="1"/>
      <c r="B36" s="141"/>
      <c r="C36" s="141"/>
      <c r="D36" s="141"/>
      <c r="E36" s="140"/>
      <c r="F36" s="140"/>
    </row>
    <row r="37" spans="1:6" x14ac:dyDescent="0.25">
      <c r="A37" s="1"/>
      <c r="B37" s="141"/>
      <c r="C37" s="141"/>
      <c r="D37" s="141"/>
      <c r="E37" s="140"/>
      <c r="F37" s="140"/>
    </row>
    <row r="38" spans="1:6" x14ac:dyDescent="0.25">
      <c r="A38" s="1"/>
      <c r="B38" s="141"/>
      <c r="C38" s="141"/>
      <c r="D38" s="141"/>
      <c r="E38" s="140"/>
      <c r="F38" s="140"/>
    </row>
    <row r="39" spans="1:6" x14ac:dyDescent="0.25">
      <c r="A39" s="1"/>
      <c r="B39" s="141"/>
      <c r="C39" s="141"/>
      <c r="D39" s="141"/>
      <c r="E39" s="140"/>
      <c r="F39" s="140"/>
    </row>
    <row r="40" spans="1:6" x14ac:dyDescent="0.25">
      <c r="A40" s="1"/>
      <c r="B40" s="141"/>
      <c r="C40" s="141"/>
      <c r="D40" s="141"/>
      <c r="E40" s="140"/>
      <c r="F40" s="140"/>
    </row>
    <row r="41" spans="1:6" x14ac:dyDescent="0.25">
      <c r="A41" s="1"/>
      <c r="B41" s="141"/>
      <c r="C41" s="141"/>
      <c r="D41" s="141"/>
      <c r="E41" s="140"/>
      <c r="F41" s="140"/>
    </row>
    <row r="42" spans="1:6" x14ac:dyDescent="0.25">
      <c r="A42" s="1"/>
      <c r="B42" s="141"/>
      <c r="C42" s="141"/>
      <c r="D42" s="141"/>
      <c r="E42" s="140"/>
      <c r="F42" s="140"/>
    </row>
    <row r="43" spans="1:6" x14ac:dyDescent="0.25">
      <c r="A43" s="1"/>
      <c r="B43" s="141"/>
      <c r="C43" s="141"/>
      <c r="D43" s="141"/>
      <c r="E43" s="140"/>
      <c r="F43" s="140"/>
    </row>
    <row r="44" spans="1:6" x14ac:dyDescent="0.25">
      <c r="A44" s="1"/>
      <c r="B44" s="141"/>
      <c r="C44" s="141"/>
      <c r="D44" s="141"/>
      <c r="E44" s="140"/>
      <c r="F44" s="140"/>
    </row>
    <row r="45" spans="1:6" x14ac:dyDescent="0.25">
      <c r="A45" s="1"/>
      <c r="B45" s="141"/>
      <c r="C45" s="141"/>
      <c r="D45" s="141"/>
      <c r="E45" s="140"/>
      <c r="F45" s="140"/>
    </row>
    <row r="46" spans="1:6" x14ac:dyDescent="0.25">
      <c r="A46" s="1"/>
      <c r="B46" s="141"/>
      <c r="C46" s="141"/>
      <c r="D46" s="141"/>
      <c r="E46" s="140"/>
      <c r="F46" s="140"/>
    </row>
    <row r="47" spans="1:6" x14ac:dyDescent="0.25">
      <c r="A47" s="1"/>
      <c r="B47" s="141"/>
      <c r="C47" s="141"/>
      <c r="D47" s="141"/>
      <c r="E47" s="140"/>
      <c r="F47" s="140"/>
    </row>
    <row r="48" spans="1:6" x14ac:dyDescent="0.25">
      <c r="A48" s="1"/>
      <c r="B48" s="141"/>
      <c r="C48" s="141"/>
      <c r="D48" s="141"/>
      <c r="E48" s="140"/>
      <c r="F48" s="140"/>
    </row>
    <row r="49" spans="1:6" x14ac:dyDescent="0.25">
      <c r="A49" s="1"/>
      <c r="B49" s="141"/>
      <c r="C49" s="141"/>
      <c r="D49" s="141"/>
      <c r="E49" s="140"/>
      <c r="F49" s="140"/>
    </row>
    <row r="50" spans="1:6" x14ac:dyDescent="0.25">
      <c r="A50" s="1"/>
      <c r="B50" s="141"/>
      <c r="C50" s="141"/>
      <c r="D50" s="141"/>
      <c r="E50" s="140"/>
      <c r="F50" s="140"/>
    </row>
    <row r="51" spans="1:6" x14ac:dyDescent="0.25">
      <c r="A51" s="1"/>
      <c r="B51" s="141"/>
      <c r="C51" s="141"/>
      <c r="D51" s="141"/>
      <c r="E51" s="140"/>
      <c r="F51" s="140"/>
    </row>
    <row r="52" spans="1:6" x14ac:dyDescent="0.25">
      <c r="A52" s="1"/>
      <c r="B52" s="141"/>
      <c r="C52" s="141"/>
      <c r="D52" s="141"/>
      <c r="E52" s="140"/>
      <c r="F52" s="140"/>
    </row>
    <row r="53" spans="1:6" x14ac:dyDescent="0.25">
      <c r="A53" s="1"/>
      <c r="B53" s="1"/>
      <c r="C53" s="1"/>
      <c r="D53" s="1"/>
      <c r="E53" s="1"/>
      <c r="F53" s="1"/>
    </row>
    <row r="54" spans="1:6" x14ac:dyDescent="0.25">
      <c r="A54" s="1"/>
      <c r="B54" s="1"/>
      <c r="C54" s="1"/>
      <c r="D54" s="1"/>
      <c r="E54" s="1"/>
      <c r="F54" s="1"/>
    </row>
    <row r="55" spans="1:6" x14ac:dyDescent="0.25">
      <c r="A55" s="1"/>
      <c r="B55" s="1"/>
      <c r="C55" s="1"/>
      <c r="D55" s="1"/>
      <c r="E55" s="1"/>
      <c r="F55" s="1"/>
    </row>
    <row r="56" spans="1:6" x14ac:dyDescent="0.25">
      <c r="A56" s="1"/>
      <c r="B56" s="1"/>
      <c r="C56" s="1"/>
      <c r="D56" s="1"/>
      <c r="E56" s="1"/>
      <c r="F56" s="1"/>
    </row>
    <row r="57" spans="1:6" x14ac:dyDescent="0.25">
      <c r="A57" s="1"/>
      <c r="B57" s="1"/>
      <c r="C57" s="1"/>
      <c r="D57" s="1"/>
      <c r="E57" s="1"/>
      <c r="F57" s="1"/>
    </row>
    <row r="58" spans="1:6" x14ac:dyDescent="0.25">
      <c r="A58" s="1"/>
      <c r="B58" s="1"/>
      <c r="C58" s="1"/>
      <c r="D58" s="1"/>
      <c r="E58" s="1"/>
      <c r="F58" s="1"/>
    </row>
    <row r="59" spans="1:6" x14ac:dyDescent="0.25">
      <c r="A59" s="1"/>
      <c r="B59" s="1"/>
      <c r="C59" s="1"/>
      <c r="D59" s="1"/>
      <c r="E59" s="1"/>
      <c r="F59" s="1"/>
    </row>
    <row r="60" spans="1:6" x14ac:dyDescent="0.25">
      <c r="A60" s="1"/>
      <c r="B60" s="1"/>
      <c r="C60" s="1"/>
      <c r="D60" s="1"/>
      <c r="E60" s="1"/>
      <c r="F60" s="1"/>
    </row>
    <row r="61" spans="1:6" x14ac:dyDescent="0.25">
      <c r="A61" s="1"/>
      <c r="B61" s="1"/>
      <c r="C61" s="1"/>
      <c r="D61" s="1"/>
      <c r="E61" s="1"/>
      <c r="F61" s="1"/>
    </row>
    <row r="62" spans="1:6" x14ac:dyDescent="0.25">
      <c r="A62" s="1"/>
      <c r="B62" s="1"/>
      <c r="C62" s="1"/>
      <c r="D62" s="1"/>
      <c r="E62" s="1"/>
      <c r="F62" s="1"/>
    </row>
    <row r="63" spans="1:6" x14ac:dyDescent="0.25">
      <c r="A63" s="1"/>
      <c r="B63" s="1"/>
      <c r="C63" s="1"/>
      <c r="D63" s="1"/>
      <c r="E63" s="1"/>
      <c r="F63" s="1"/>
    </row>
    <row r="64" spans="1:6" x14ac:dyDescent="0.25">
      <c r="A64" s="1"/>
      <c r="B64" s="1"/>
      <c r="C64" s="1"/>
      <c r="D64" s="1"/>
      <c r="E64" s="1"/>
      <c r="F64" s="1"/>
    </row>
    <row r="65" spans="1:6" x14ac:dyDescent="0.25">
      <c r="A65" s="1"/>
      <c r="B65" s="1"/>
      <c r="C65" s="1"/>
      <c r="D65" s="1"/>
      <c r="E65" s="1"/>
      <c r="F65" s="1"/>
    </row>
    <row r="66" spans="1:6" x14ac:dyDescent="0.25">
      <c r="A66" s="1"/>
      <c r="B66" s="1"/>
      <c r="C66" s="1"/>
      <c r="D66" s="1"/>
      <c r="E66" s="1"/>
      <c r="F66" s="1"/>
    </row>
    <row r="67" spans="1:6" x14ac:dyDescent="0.25">
      <c r="A67" s="1"/>
      <c r="B67" s="1"/>
      <c r="C67" s="1"/>
      <c r="D67" s="1"/>
      <c r="E67" s="1"/>
      <c r="F67" s="1"/>
    </row>
    <row r="68" spans="1:6" x14ac:dyDescent="0.25">
      <c r="A68" s="1"/>
      <c r="B68" s="1"/>
      <c r="C68" s="1"/>
      <c r="D68" s="1"/>
      <c r="E68" s="1"/>
      <c r="F68" s="1"/>
    </row>
    <row r="69" spans="1:6" x14ac:dyDescent="0.25">
      <c r="A69" s="1"/>
      <c r="B69" s="1"/>
      <c r="C69" s="1"/>
      <c r="D69" s="1"/>
      <c r="E69" s="1"/>
      <c r="F69" s="1"/>
    </row>
    <row r="70" spans="1:6" x14ac:dyDescent="0.25">
      <c r="A70" s="1"/>
      <c r="B70" s="1"/>
      <c r="C70" s="1"/>
      <c r="D70" s="1"/>
      <c r="E70" s="1"/>
      <c r="F70" s="1"/>
    </row>
    <row r="71" spans="1:6" x14ac:dyDescent="0.25">
      <c r="A71" s="1"/>
      <c r="B71" s="1"/>
      <c r="C71" s="1"/>
      <c r="D71" s="1"/>
      <c r="E71" s="1"/>
      <c r="F71" s="1"/>
    </row>
    <row r="72" spans="1:6" x14ac:dyDescent="0.25">
      <c r="A72" s="1"/>
      <c r="B72" s="1"/>
      <c r="C72" s="1"/>
      <c r="D72" s="1"/>
      <c r="E72" s="1"/>
      <c r="F72" s="1"/>
    </row>
    <row r="73" spans="1:6" x14ac:dyDescent="0.25">
      <c r="A73" s="1"/>
      <c r="B73" s="1"/>
      <c r="C73" s="1"/>
      <c r="D73" s="1"/>
      <c r="E73" s="1"/>
      <c r="F73" s="1"/>
    </row>
    <row r="74" spans="1:6" x14ac:dyDescent="0.25">
      <c r="A74" s="1"/>
      <c r="B74" s="1"/>
      <c r="C74" s="1"/>
      <c r="D74" s="1"/>
      <c r="E74" s="1"/>
      <c r="F74" s="1"/>
    </row>
    <row r="75" spans="1:6" x14ac:dyDescent="0.25">
      <c r="A75" s="1"/>
      <c r="B75" s="1"/>
      <c r="C75" s="1"/>
      <c r="D75" s="1"/>
      <c r="E75" s="1"/>
      <c r="F75" s="1"/>
    </row>
    <row r="76" spans="1:6" x14ac:dyDescent="0.25">
      <c r="A76" s="1"/>
      <c r="B76" s="1"/>
      <c r="C76" s="1"/>
      <c r="D76" s="1"/>
      <c r="E76" s="1"/>
      <c r="F76" s="1"/>
    </row>
    <row r="77" spans="1:6" x14ac:dyDescent="0.25">
      <c r="A77" s="1"/>
      <c r="B77" s="1"/>
      <c r="C77" s="1"/>
      <c r="D77" s="1"/>
      <c r="E77" s="1"/>
      <c r="F77" s="1"/>
    </row>
    <row r="78" spans="1:6" x14ac:dyDescent="0.25">
      <c r="A78" s="1"/>
      <c r="B78" s="1"/>
      <c r="C78" s="1"/>
      <c r="D78" s="1"/>
      <c r="E78" s="1"/>
      <c r="F78" s="1"/>
    </row>
    <row r="79" spans="1:6" x14ac:dyDescent="0.25">
      <c r="A79" s="1"/>
      <c r="B79" s="1"/>
      <c r="C79" s="1"/>
      <c r="D79" s="1"/>
      <c r="E79" s="1"/>
      <c r="F79" s="1"/>
    </row>
    <row r="80" spans="1:6" x14ac:dyDescent="0.25">
      <c r="A80" s="1"/>
      <c r="B80" s="1"/>
      <c r="C80" s="1"/>
      <c r="D80" s="1"/>
      <c r="E80" s="1"/>
      <c r="F80" s="1"/>
    </row>
    <row r="81" spans="1:6" x14ac:dyDescent="0.25">
      <c r="A81" s="1"/>
      <c r="B81" s="1"/>
      <c r="C81" s="1"/>
      <c r="D81" s="1"/>
      <c r="E81" s="1"/>
      <c r="F81" s="1"/>
    </row>
    <row r="82" spans="1:6" x14ac:dyDescent="0.25">
      <c r="A82" s="1"/>
      <c r="B82" s="1"/>
      <c r="C82" s="1"/>
      <c r="D82" s="1"/>
      <c r="E82" s="1"/>
      <c r="F82" s="1"/>
    </row>
    <row r="83" spans="1:6" x14ac:dyDescent="0.25">
      <c r="A83" s="1"/>
      <c r="B83" s="1"/>
      <c r="C83" s="1"/>
      <c r="D83" s="1"/>
      <c r="E83" s="1"/>
      <c r="F83" s="1"/>
    </row>
    <row r="84" spans="1:6" x14ac:dyDescent="0.25">
      <c r="A84" s="1"/>
      <c r="B84" s="1"/>
      <c r="C84" s="1"/>
      <c r="D84" s="1"/>
      <c r="E84" s="1"/>
      <c r="F84" s="1"/>
    </row>
    <row r="85" spans="1:6" x14ac:dyDescent="0.25">
      <c r="A85" s="1"/>
      <c r="B85" s="1"/>
      <c r="C85" s="1"/>
      <c r="D85" s="1"/>
      <c r="E85" s="1"/>
      <c r="F85" s="1"/>
    </row>
    <row r="86" spans="1:6" x14ac:dyDescent="0.25">
      <c r="A86" s="1"/>
      <c r="B86" s="1"/>
      <c r="C86" s="1"/>
      <c r="D86" s="1"/>
      <c r="E86" s="1"/>
      <c r="F86" s="1"/>
    </row>
    <row r="87" spans="1:6" x14ac:dyDescent="0.25">
      <c r="A87" s="1"/>
      <c r="B87" s="1"/>
      <c r="C87" s="1"/>
      <c r="D87" s="1"/>
      <c r="E87" s="1"/>
      <c r="F87" s="1"/>
    </row>
    <row r="88" spans="1:6" x14ac:dyDescent="0.25">
      <c r="A88" s="1"/>
      <c r="B88" s="1"/>
      <c r="C88" s="1"/>
      <c r="D88" s="1"/>
      <c r="E88" s="1"/>
      <c r="F88" s="1"/>
    </row>
    <row r="89" spans="1:6" x14ac:dyDescent="0.25">
      <c r="A89" s="1"/>
      <c r="B89" s="1"/>
      <c r="C89" s="1"/>
      <c r="D89" s="1"/>
      <c r="E89" s="1"/>
      <c r="F89" s="1"/>
    </row>
    <row r="90" spans="1:6" x14ac:dyDescent="0.25">
      <c r="A90" s="1"/>
      <c r="B90" s="1"/>
      <c r="C90" s="1"/>
      <c r="D90" s="1"/>
      <c r="E90" s="1"/>
      <c r="F90" s="1"/>
    </row>
    <row r="91" spans="1:6" x14ac:dyDescent="0.25">
      <c r="A91" s="1"/>
      <c r="B91" s="1"/>
      <c r="C91" s="1"/>
      <c r="D91" s="1"/>
      <c r="E91" s="1"/>
      <c r="F91" s="1"/>
    </row>
    <row r="92" spans="1:6" x14ac:dyDescent="0.25">
      <c r="A92" s="1"/>
      <c r="B92" s="1"/>
      <c r="C92" s="1"/>
      <c r="D92" s="1"/>
      <c r="E92" s="1"/>
      <c r="F92" s="1"/>
    </row>
    <row r="93" spans="1:6" x14ac:dyDescent="0.25">
      <c r="A93" s="1"/>
      <c r="B93" s="1"/>
      <c r="C93" s="1"/>
      <c r="D93" s="1"/>
      <c r="E93" s="1"/>
      <c r="F93" s="1"/>
    </row>
    <row r="94" spans="1:6" x14ac:dyDescent="0.25">
      <c r="A94" s="1"/>
      <c r="B94" s="1"/>
      <c r="C94" s="1"/>
      <c r="D94" s="1"/>
      <c r="E94" s="1"/>
      <c r="F94" s="1"/>
    </row>
    <row r="95" spans="1:6" x14ac:dyDescent="0.25">
      <c r="A95" s="1"/>
      <c r="B95" s="1"/>
      <c r="C95" s="1"/>
      <c r="D95" s="1"/>
      <c r="E95" s="1"/>
      <c r="F95" s="1"/>
    </row>
    <row r="96" spans="1:6" x14ac:dyDescent="0.25">
      <c r="A96" s="1"/>
      <c r="B96" s="1"/>
      <c r="C96" s="1"/>
      <c r="D96" s="1"/>
      <c r="E96" s="1"/>
      <c r="F96" s="1"/>
    </row>
    <row r="97" spans="1:6" x14ac:dyDescent="0.25">
      <c r="A97" s="1"/>
      <c r="B97" s="1"/>
      <c r="C97" s="1"/>
      <c r="D97" s="1"/>
      <c r="E97" s="1"/>
      <c r="F97" s="1"/>
    </row>
    <row r="98" spans="1:6" x14ac:dyDescent="0.25">
      <c r="A98" s="1"/>
      <c r="B98" s="1"/>
      <c r="C98" s="1"/>
      <c r="D98" s="1"/>
      <c r="E98" s="1"/>
      <c r="F98" s="1"/>
    </row>
    <row r="99" spans="1:6" x14ac:dyDescent="0.25">
      <c r="A99" s="1"/>
      <c r="B99" s="1"/>
      <c r="C99" s="1"/>
      <c r="D99" s="1"/>
      <c r="E99" s="1"/>
      <c r="F99" s="1"/>
    </row>
    <row r="100" spans="1:6" x14ac:dyDescent="0.25">
      <c r="A100" s="1"/>
      <c r="B100" s="1"/>
      <c r="C100" s="1"/>
      <c r="D100" s="1"/>
      <c r="E100" s="1"/>
      <c r="F100" s="1"/>
    </row>
    <row r="101" spans="1:6" x14ac:dyDescent="0.25">
      <c r="A101" s="1"/>
      <c r="B101" s="1"/>
      <c r="C101" s="1"/>
      <c r="D101" s="1"/>
      <c r="E101" s="1"/>
      <c r="F101" s="1"/>
    </row>
    <row r="102" spans="1:6" x14ac:dyDescent="0.25">
      <c r="A102" s="1"/>
      <c r="B102" s="1"/>
      <c r="C102" s="1"/>
      <c r="D102" s="1"/>
      <c r="E102" s="1"/>
      <c r="F102" s="1"/>
    </row>
    <row r="103" spans="1:6" x14ac:dyDescent="0.25">
      <c r="A103" s="1"/>
      <c r="B103" s="1"/>
      <c r="C103" s="1"/>
      <c r="D103" s="1"/>
      <c r="E103" s="1"/>
      <c r="F103" s="1"/>
    </row>
    <row r="104" spans="1:6" x14ac:dyDescent="0.25">
      <c r="A104" s="1"/>
      <c r="B104" s="1"/>
      <c r="C104" s="1"/>
      <c r="D104" s="1"/>
      <c r="E104" s="1"/>
      <c r="F104" s="1"/>
    </row>
    <row r="105" spans="1:6" x14ac:dyDescent="0.25">
      <c r="A105" s="1"/>
      <c r="B105" s="1"/>
      <c r="C105" s="1"/>
      <c r="D105" s="1"/>
      <c r="E105" s="1"/>
      <c r="F105" s="1"/>
    </row>
    <row r="106" spans="1:6" x14ac:dyDescent="0.25">
      <c r="A106" s="1"/>
      <c r="B106" s="1"/>
      <c r="C106" s="1"/>
      <c r="D106" s="1"/>
      <c r="E106" s="1"/>
      <c r="F106" s="1"/>
    </row>
    <row r="107" spans="1:6" x14ac:dyDescent="0.25">
      <c r="A107" s="1"/>
      <c r="B107" s="1"/>
      <c r="C107" s="1"/>
      <c r="D107" s="1"/>
      <c r="E107" s="1"/>
      <c r="F107" s="1"/>
    </row>
    <row r="108" spans="1:6" x14ac:dyDescent="0.25">
      <c r="A108" s="1"/>
      <c r="B108" s="1"/>
      <c r="C108" s="1"/>
      <c r="D108" s="1"/>
      <c r="E108" s="1"/>
      <c r="F108" s="1"/>
    </row>
    <row r="109" spans="1:6" x14ac:dyDescent="0.25">
      <c r="A109" s="1"/>
      <c r="B109" s="1"/>
      <c r="C109" s="1"/>
      <c r="D109" s="1"/>
      <c r="E109" s="1"/>
      <c r="F109" s="1"/>
    </row>
    <row r="110" spans="1:6" x14ac:dyDescent="0.25">
      <c r="A110" s="1"/>
      <c r="B110" s="1"/>
      <c r="C110" s="1"/>
      <c r="D110" s="1"/>
      <c r="E110" s="1"/>
      <c r="F110" s="1"/>
    </row>
    <row r="111" spans="1:6" x14ac:dyDescent="0.25">
      <c r="A111" s="1"/>
      <c r="B111" s="1"/>
      <c r="C111" s="1"/>
      <c r="D111" s="1"/>
      <c r="E111" s="1"/>
      <c r="F111" s="1"/>
    </row>
    <row r="112" spans="1:6" x14ac:dyDescent="0.25">
      <c r="A112" s="1"/>
      <c r="B112" s="1"/>
      <c r="C112" s="1"/>
      <c r="D112" s="1"/>
      <c r="E112" s="1"/>
      <c r="F112" s="1"/>
    </row>
    <row r="113" spans="1:6" x14ac:dyDescent="0.25">
      <c r="A113" s="1"/>
      <c r="B113" s="1"/>
      <c r="C113" s="1"/>
      <c r="D113" s="1"/>
      <c r="E113" s="1"/>
      <c r="F113" s="1"/>
    </row>
    <row r="114" spans="1:6" x14ac:dyDescent="0.25">
      <c r="A114" s="1"/>
      <c r="B114" s="1"/>
      <c r="C114" s="1"/>
      <c r="D114" s="1"/>
      <c r="E114" s="1"/>
      <c r="F114" s="1"/>
    </row>
    <row r="115" spans="1:6" x14ac:dyDescent="0.25">
      <c r="A115" s="1"/>
      <c r="B115" s="1"/>
      <c r="C115" s="1"/>
      <c r="D115" s="1"/>
      <c r="E115" s="1"/>
      <c r="F115" s="1"/>
    </row>
    <row r="116" spans="1:6" x14ac:dyDescent="0.25">
      <c r="A116" s="1"/>
      <c r="B116" s="1"/>
      <c r="C116" s="1"/>
      <c r="D116" s="1"/>
      <c r="E116" s="1"/>
      <c r="F116" s="1"/>
    </row>
    <row r="117" spans="1:6" x14ac:dyDescent="0.25">
      <c r="A117" s="1"/>
      <c r="B117" s="1"/>
      <c r="C117" s="1"/>
      <c r="D117" s="1"/>
      <c r="E117" s="1"/>
      <c r="F117" s="1"/>
    </row>
    <row r="118" spans="1:6" x14ac:dyDescent="0.25">
      <c r="A118" s="1"/>
      <c r="B118" s="1"/>
      <c r="C118" s="1"/>
      <c r="D118" s="1"/>
      <c r="E118" s="1"/>
      <c r="F118" s="1"/>
    </row>
    <row r="119" spans="1:6" x14ac:dyDescent="0.25">
      <c r="A119" s="1"/>
      <c r="B119" s="1"/>
      <c r="C119" s="1"/>
      <c r="D119" s="1"/>
      <c r="E119" s="1"/>
      <c r="F119" s="1"/>
    </row>
    <row r="120" spans="1:6" x14ac:dyDescent="0.25">
      <c r="A120" s="1"/>
      <c r="B120" s="1"/>
      <c r="C120" s="1"/>
      <c r="D120" s="1"/>
      <c r="E120" s="1"/>
      <c r="F120" s="1"/>
    </row>
    <row r="121" spans="1:6" x14ac:dyDescent="0.25">
      <c r="A121" s="1"/>
      <c r="B121" s="1"/>
      <c r="C121" s="1"/>
      <c r="D121" s="1"/>
      <c r="E121" s="1"/>
      <c r="F121" s="1"/>
    </row>
    <row r="122" spans="1:6" x14ac:dyDescent="0.25">
      <c r="A122" s="1"/>
      <c r="B122" s="1"/>
      <c r="C122" s="1"/>
      <c r="D122" s="1"/>
      <c r="E122" s="1"/>
      <c r="F122" s="1"/>
    </row>
    <row r="123" spans="1:6" x14ac:dyDescent="0.25">
      <c r="A123" s="1"/>
      <c r="B123" s="1"/>
      <c r="C123" s="1"/>
      <c r="D123" s="1"/>
      <c r="E123" s="1"/>
      <c r="F123" s="1"/>
    </row>
    <row r="124" spans="1:6" x14ac:dyDescent="0.25">
      <c r="A124" s="1"/>
      <c r="B124" s="1"/>
      <c r="C124" s="1"/>
      <c r="D124" s="1"/>
      <c r="E124" s="1"/>
      <c r="F124" s="1"/>
    </row>
    <row r="125" spans="1:6" x14ac:dyDescent="0.25">
      <c r="A125" s="1"/>
      <c r="B125" s="1"/>
      <c r="C125" s="1"/>
      <c r="D125" s="1"/>
      <c r="E125" s="1"/>
      <c r="F125" s="1"/>
    </row>
    <row r="126" spans="1:6" x14ac:dyDescent="0.25">
      <c r="A126" s="1"/>
      <c r="B126" s="1"/>
      <c r="C126" s="1"/>
      <c r="D126" s="1"/>
      <c r="E126" s="1"/>
      <c r="F126" s="1"/>
    </row>
    <row r="127" spans="1:6" x14ac:dyDescent="0.25">
      <c r="A127" s="1"/>
      <c r="B127" s="1"/>
      <c r="C127" s="1"/>
      <c r="D127" s="1"/>
      <c r="E127" s="1"/>
      <c r="F127" s="1"/>
    </row>
    <row r="128" spans="1:6" x14ac:dyDescent="0.25">
      <c r="A128" s="1"/>
      <c r="B128" s="1"/>
      <c r="C128" s="1"/>
      <c r="D128" s="1"/>
      <c r="E128" s="1"/>
      <c r="F128" s="1"/>
    </row>
    <row r="129" spans="1:6" x14ac:dyDescent="0.25">
      <c r="A129" s="1"/>
      <c r="B129" s="1"/>
      <c r="C129" s="1"/>
      <c r="D129" s="1"/>
      <c r="E129" s="1"/>
      <c r="F129" s="1"/>
    </row>
    <row r="130" spans="1:6" x14ac:dyDescent="0.25">
      <c r="A130" s="1"/>
      <c r="B130" s="1"/>
      <c r="C130" s="1"/>
      <c r="D130" s="1"/>
      <c r="E130" s="1"/>
      <c r="F130" s="1"/>
    </row>
    <row r="131" spans="1:6" x14ac:dyDescent="0.25">
      <c r="A131" s="1"/>
      <c r="B131" s="1"/>
      <c r="C131" s="1"/>
      <c r="D131" s="1"/>
      <c r="E131" s="1"/>
      <c r="F131" s="1"/>
    </row>
    <row r="132" spans="1:6" x14ac:dyDescent="0.25">
      <c r="A132" s="1"/>
      <c r="B132" s="1"/>
      <c r="C132" s="1"/>
      <c r="D132" s="1"/>
      <c r="E132" s="1"/>
      <c r="F132" s="1"/>
    </row>
    <row r="133" spans="1:6" x14ac:dyDescent="0.25">
      <c r="A133" s="1"/>
      <c r="B133" s="1"/>
      <c r="C133" s="1"/>
      <c r="D133" s="1"/>
      <c r="E133" s="1"/>
      <c r="F133" s="1"/>
    </row>
    <row r="134" spans="1:6" x14ac:dyDescent="0.25">
      <c r="A134" s="1"/>
      <c r="B134" s="1"/>
      <c r="C134" s="1"/>
      <c r="D134" s="1"/>
      <c r="E134" s="1"/>
      <c r="F134" s="1"/>
    </row>
    <row r="135" spans="1:6" x14ac:dyDescent="0.25">
      <c r="A135" s="1"/>
      <c r="B135" s="1"/>
      <c r="C135" s="1"/>
      <c r="D135" s="1"/>
      <c r="E135" s="1"/>
      <c r="F135" s="1"/>
    </row>
    <row r="136" spans="1:6" x14ac:dyDescent="0.25">
      <c r="A136" s="1"/>
      <c r="B136" s="1"/>
      <c r="C136" s="1"/>
      <c r="D136" s="1"/>
      <c r="E136" s="1"/>
      <c r="F136" s="1"/>
    </row>
    <row r="137" spans="1:6" x14ac:dyDescent="0.25">
      <c r="A137" s="1"/>
      <c r="B137" s="1"/>
      <c r="C137" s="1"/>
      <c r="D137" s="1"/>
      <c r="E137" s="1"/>
      <c r="F137" s="1"/>
    </row>
    <row r="138" spans="1:6" x14ac:dyDescent="0.25">
      <c r="A138" s="1"/>
      <c r="B138" s="1"/>
      <c r="C138" s="1"/>
      <c r="D138" s="1"/>
      <c r="E138" s="1"/>
      <c r="F138" s="1"/>
    </row>
    <row r="139" spans="1:6" x14ac:dyDescent="0.25">
      <c r="A139" s="1"/>
      <c r="B139" s="1"/>
      <c r="C139" s="1"/>
      <c r="D139" s="1"/>
      <c r="E139" s="1"/>
      <c r="F139" s="1"/>
    </row>
    <row r="140" spans="1:6" x14ac:dyDescent="0.25">
      <c r="A140" s="1"/>
      <c r="B140" s="1"/>
      <c r="C140" s="1"/>
      <c r="D140" s="1"/>
      <c r="E140" s="1"/>
      <c r="F140" s="1"/>
    </row>
    <row r="141" spans="1:6" x14ac:dyDescent="0.25">
      <c r="A141" s="1"/>
      <c r="B141" s="1"/>
      <c r="C141" s="1"/>
      <c r="D141" s="1"/>
      <c r="E141" s="1"/>
      <c r="F141" s="1"/>
    </row>
    <row r="142" spans="1:6" x14ac:dyDescent="0.25">
      <c r="A142" s="1"/>
      <c r="B142" s="1"/>
      <c r="C142" s="1"/>
      <c r="D142" s="1"/>
      <c r="E142" s="1"/>
      <c r="F142" s="1"/>
    </row>
    <row r="143" spans="1:6" x14ac:dyDescent="0.25">
      <c r="A143" s="1"/>
      <c r="B143" s="1"/>
      <c r="C143" s="1"/>
      <c r="D143" s="1"/>
      <c r="E143" s="1"/>
      <c r="F143" s="1"/>
    </row>
    <row r="144" spans="1:6" x14ac:dyDescent="0.25">
      <c r="A144" s="1"/>
      <c r="B144" s="1"/>
      <c r="C144" s="1"/>
      <c r="D144" s="1"/>
      <c r="E144" s="1"/>
      <c r="F144" s="1"/>
    </row>
    <row r="145" spans="1:6" x14ac:dyDescent="0.25">
      <c r="A145" s="1"/>
      <c r="B145" s="1"/>
      <c r="C145" s="1"/>
      <c r="D145" s="1"/>
      <c r="E145" s="1"/>
      <c r="F145" s="1"/>
    </row>
    <row r="146" spans="1:6" x14ac:dyDescent="0.25">
      <c r="A146" s="1"/>
      <c r="B146" s="1"/>
      <c r="C146" s="1"/>
      <c r="D146" s="1"/>
      <c r="E146" s="1"/>
      <c r="F146" s="1"/>
    </row>
    <row r="147" spans="1:6" x14ac:dyDescent="0.25">
      <c r="A147" s="1"/>
      <c r="B147" s="1"/>
      <c r="C147" s="1"/>
      <c r="D147" s="1"/>
      <c r="E147" s="1"/>
      <c r="F147" s="1"/>
    </row>
    <row r="148" spans="1:6" x14ac:dyDescent="0.25">
      <c r="A148" s="1"/>
      <c r="B148" s="1"/>
      <c r="C148" s="1"/>
      <c r="D148" s="1"/>
      <c r="E148" s="1"/>
      <c r="F148" s="1"/>
    </row>
    <row r="149" spans="1:6" x14ac:dyDescent="0.25">
      <c r="A149" s="1"/>
      <c r="B149" s="1"/>
      <c r="C149" s="1"/>
      <c r="D149" s="1"/>
      <c r="E149" s="1"/>
      <c r="F149" s="1"/>
    </row>
    <row r="150" spans="1:6" x14ac:dyDescent="0.25">
      <c r="A150" s="1"/>
      <c r="B150" s="1"/>
      <c r="C150" s="1"/>
      <c r="D150" s="1"/>
      <c r="E150" s="1"/>
      <c r="F150" s="1"/>
    </row>
    <row r="151" spans="1:6" x14ac:dyDescent="0.25">
      <c r="A151" s="1"/>
      <c r="B151" s="1"/>
      <c r="C151" s="1"/>
      <c r="D151" s="1"/>
      <c r="E151" s="1"/>
      <c r="F151" s="1"/>
    </row>
    <row r="152" spans="1:6" x14ac:dyDescent="0.25">
      <c r="A152" s="1"/>
      <c r="B152" s="1"/>
      <c r="C152" s="1"/>
      <c r="D152" s="1"/>
      <c r="E152" s="1"/>
      <c r="F152" s="1"/>
    </row>
    <row r="153" spans="1:6" x14ac:dyDescent="0.25">
      <c r="A153" s="1"/>
      <c r="B153" s="1"/>
      <c r="C153" s="1"/>
      <c r="D153" s="1"/>
      <c r="E153" s="1"/>
      <c r="F153" s="1"/>
    </row>
    <row r="154" spans="1:6" x14ac:dyDescent="0.25">
      <c r="A154" s="1"/>
      <c r="B154" s="1"/>
      <c r="C154" s="1"/>
      <c r="D154" s="1"/>
      <c r="E154" s="1"/>
      <c r="F154" s="1"/>
    </row>
    <row r="155" spans="1:6" x14ac:dyDescent="0.25">
      <c r="A155" s="1"/>
      <c r="B155" s="1"/>
      <c r="C155" s="1"/>
      <c r="D155" s="1"/>
      <c r="E155" s="1"/>
      <c r="F155" s="1"/>
    </row>
    <row r="156" spans="1:6" x14ac:dyDescent="0.25">
      <c r="A156" s="1"/>
      <c r="B156" s="1"/>
      <c r="C156" s="1"/>
      <c r="D156" s="1"/>
      <c r="E156" s="1"/>
      <c r="F156" s="1"/>
    </row>
    <row r="157" spans="1:6" x14ac:dyDescent="0.25">
      <c r="A157" s="1"/>
      <c r="B157" s="1"/>
      <c r="C157" s="1"/>
      <c r="D157" s="1"/>
      <c r="E157" s="1"/>
      <c r="F157" s="1"/>
    </row>
    <row r="158" spans="1:6" x14ac:dyDescent="0.25">
      <c r="A158" s="1"/>
      <c r="B158" s="1"/>
      <c r="C158" s="1"/>
      <c r="D158" s="1"/>
      <c r="E158" s="1"/>
      <c r="F158" s="1"/>
    </row>
    <row r="159" spans="1:6" x14ac:dyDescent="0.25">
      <c r="A159" s="1"/>
      <c r="B159" s="1"/>
      <c r="C159" s="1"/>
      <c r="D159" s="1"/>
      <c r="E159" s="1"/>
      <c r="F159" s="1"/>
    </row>
    <row r="160" spans="1:6" x14ac:dyDescent="0.25">
      <c r="A160" s="1"/>
      <c r="B160" s="1"/>
      <c r="C160" s="1"/>
      <c r="D160" s="1"/>
      <c r="E160" s="1"/>
      <c r="F160" s="1"/>
    </row>
    <row r="161" spans="1:6" x14ac:dyDescent="0.25">
      <c r="A161" s="1"/>
      <c r="B161" s="1"/>
      <c r="C161" s="1"/>
      <c r="D161" s="1"/>
      <c r="E161" s="1"/>
      <c r="F161" s="1"/>
    </row>
    <row r="162" spans="1:6" x14ac:dyDescent="0.25">
      <c r="A162" s="1"/>
      <c r="B162" s="1"/>
      <c r="C162" s="1"/>
      <c r="D162" s="1"/>
      <c r="E162" s="1"/>
      <c r="F162" s="1"/>
    </row>
    <row r="163" spans="1:6" x14ac:dyDescent="0.25">
      <c r="A163" s="1"/>
      <c r="B163" s="1"/>
      <c r="C163" s="1"/>
      <c r="D163" s="1"/>
      <c r="E163" s="1"/>
      <c r="F163" s="1"/>
    </row>
    <row r="164" spans="1:6" x14ac:dyDescent="0.25">
      <c r="A164" s="1"/>
      <c r="B164" s="1"/>
      <c r="C164" s="1"/>
      <c r="D164" s="1"/>
      <c r="E164" s="1"/>
      <c r="F164" s="1"/>
    </row>
    <row r="165" spans="1:6" x14ac:dyDescent="0.25">
      <c r="A165" s="1"/>
      <c r="B165" s="1"/>
      <c r="C165" s="1"/>
      <c r="D165" s="1"/>
      <c r="E165" s="1"/>
      <c r="F165" s="1"/>
    </row>
    <row r="166" spans="1:6" x14ac:dyDescent="0.25">
      <c r="A166" s="1"/>
      <c r="B166" s="1"/>
      <c r="C166" s="1"/>
      <c r="D166" s="1"/>
      <c r="E166" s="1"/>
      <c r="F166" s="1"/>
    </row>
    <row r="167" spans="1:6" x14ac:dyDescent="0.25">
      <c r="A167" s="1"/>
      <c r="B167" s="1"/>
      <c r="C167" s="1"/>
      <c r="D167" s="1"/>
      <c r="E167" s="1"/>
      <c r="F167" s="1"/>
    </row>
    <row r="168" spans="1:6" x14ac:dyDescent="0.25">
      <c r="A168" s="1"/>
      <c r="B168" s="1"/>
      <c r="C168" s="1"/>
      <c r="D168" s="1"/>
      <c r="E168" s="1"/>
      <c r="F168" s="1"/>
    </row>
    <row r="169" spans="1:6" x14ac:dyDescent="0.25">
      <c r="A169" s="1"/>
      <c r="B169" s="1"/>
      <c r="C169" s="1"/>
      <c r="D169" s="1"/>
      <c r="E169" s="1"/>
      <c r="F169" s="1"/>
    </row>
    <row r="170" spans="1:6" x14ac:dyDescent="0.25">
      <c r="A170" s="1"/>
      <c r="B170" s="1"/>
      <c r="C170" s="1"/>
      <c r="D170" s="1"/>
      <c r="E170" s="1"/>
      <c r="F170" s="1"/>
    </row>
    <row r="171" spans="1:6" x14ac:dyDescent="0.25">
      <c r="A171" s="1"/>
      <c r="B171" s="1"/>
      <c r="C171" s="1"/>
      <c r="D171" s="1"/>
      <c r="E171" s="1"/>
      <c r="F171" s="1"/>
    </row>
    <row r="172" spans="1:6" x14ac:dyDescent="0.25">
      <c r="A172" s="1"/>
      <c r="B172" s="1"/>
      <c r="C172" s="1"/>
      <c r="D172" s="1"/>
      <c r="E172" s="1"/>
      <c r="F172" s="1"/>
    </row>
    <row r="173" spans="1:6" x14ac:dyDescent="0.25">
      <c r="A173" s="1"/>
      <c r="B173" s="1"/>
      <c r="C173" s="1"/>
      <c r="D173" s="1"/>
      <c r="E173" s="1"/>
      <c r="F173" s="1"/>
    </row>
    <row r="174" spans="1:6" x14ac:dyDescent="0.25">
      <c r="A174" s="1"/>
      <c r="B174" s="1"/>
      <c r="C174" s="1"/>
      <c r="D174" s="1"/>
      <c r="E174" s="1"/>
      <c r="F174" s="1"/>
    </row>
    <row r="175" spans="1:6" x14ac:dyDescent="0.25">
      <c r="A175" s="1"/>
      <c r="B175" s="1"/>
      <c r="C175" s="1"/>
      <c r="D175" s="1"/>
      <c r="E175" s="1"/>
      <c r="F175" s="1"/>
    </row>
    <row r="176" spans="1:6" x14ac:dyDescent="0.25">
      <c r="A176" s="1"/>
      <c r="B176" s="1"/>
      <c r="C176" s="1"/>
      <c r="D176" s="1"/>
      <c r="E176" s="1"/>
      <c r="F176" s="1"/>
    </row>
    <row r="177" spans="1:6" x14ac:dyDescent="0.25">
      <c r="A177" s="1"/>
      <c r="B177" s="1"/>
      <c r="C177" s="1"/>
      <c r="D177" s="1"/>
      <c r="E177" s="1"/>
      <c r="F177" s="1"/>
    </row>
    <row r="178" spans="1:6" x14ac:dyDescent="0.25">
      <c r="A178" s="1"/>
      <c r="B178" s="1"/>
      <c r="C178" s="1"/>
      <c r="D178" s="1"/>
      <c r="E178" s="1"/>
      <c r="F178" s="1"/>
    </row>
    <row r="179" spans="1:6" x14ac:dyDescent="0.25">
      <c r="A179" s="1"/>
      <c r="B179" s="1"/>
      <c r="C179" s="1"/>
      <c r="D179" s="1"/>
      <c r="E179" s="1"/>
      <c r="F179" s="1"/>
    </row>
    <row r="180" spans="1:6" x14ac:dyDescent="0.25">
      <c r="A180" s="1"/>
      <c r="B180" s="1"/>
      <c r="C180" s="1"/>
      <c r="D180" s="1"/>
      <c r="E180" s="1"/>
      <c r="F180" s="1"/>
    </row>
    <row r="181" spans="1:6" x14ac:dyDescent="0.25">
      <c r="A181" s="1"/>
      <c r="B181" s="1"/>
      <c r="C181" s="1"/>
      <c r="D181" s="1"/>
      <c r="E181" s="1"/>
      <c r="F181" s="1"/>
    </row>
    <row r="182" spans="1:6" x14ac:dyDescent="0.25">
      <c r="A182" s="1"/>
      <c r="B182" s="1"/>
      <c r="C182" s="1"/>
      <c r="D182" s="1"/>
      <c r="E182" s="1"/>
      <c r="F182" s="1"/>
    </row>
    <row r="183" spans="1:6" x14ac:dyDescent="0.25">
      <c r="A183" s="1"/>
      <c r="B183" s="1"/>
      <c r="C183" s="1"/>
      <c r="D183" s="1"/>
      <c r="E183" s="1"/>
      <c r="F183" s="1"/>
    </row>
    <row r="184" spans="1:6" x14ac:dyDescent="0.25">
      <c r="A184" s="1"/>
      <c r="B184" s="1"/>
      <c r="C184" s="1"/>
      <c r="D184" s="1"/>
      <c r="E184" s="1"/>
      <c r="F184" s="1"/>
    </row>
    <row r="185" spans="1:6" x14ac:dyDescent="0.25">
      <c r="A185" s="1"/>
      <c r="B185" s="1"/>
      <c r="C185" s="1"/>
      <c r="D185" s="1"/>
      <c r="E185" s="1"/>
      <c r="F185" s="1"/>
    </row>
    <row r="186" spans="1:6" x14ac:dyDescent="0.25">
      <c r="A186" s="1"/>
      <c r="B186" s="1"/>
      <c r="C186" s="1"/>
      <c r="D186" s="1"/>
      <c r="E186" s="1"/>
      <c r="F186" s="1"/>
    </row>
    <row r="187" spans="1:6" x14ac:dyDescent="0.25">
      <c r="A187" s="1"/>
      <c r="B187" s="1"/>
      <c r="C187" s="1"/>
      <c r="D187" s="1"/>
      <c r="E187" s="1"/>
      <c r="F187" s="1"/>
    </row>
    <row r="188" spans="1:6" x14ac:dyDescent="0.25">
      <c r="A188" s="1"/>
      <c r="B188" s="1"/>
      <c r="C188" s="1"/>
      <c r="D188" s="1"/>
      <c r="E188" s="1"/>
      <c r="F188" s="1"/>
    </row>
    <row r="189" spans="1:6" x14ac:dyDescent="0.25">
      <c r="A189" s="1"/>
      <c r="B189" s="1"/>
      <c r="C189" s="1"/>
      <c r="D189" s="1"/>
      <c r="E189" s="1"/>
      <c r="F189" s="1"/>
    </row>
    <row r="190" spans="1:6" x14ac:dyDescent="0.25">
      <c r="A190" s="1"/>
      <c r="B190" s="1"/>
      <c r="C190" s="1"/>
      <c r="D190" s="1"/>
      <c r="E190" s="1"/>
      <c r="F190" s="1"/>
    </row>
    <row r="191" spans="1:6" x14ac:dyDescent="0.25">
      <c r="A191" s="1"/>
      <c r="B191" s="1"/>
      <c r="C191" s="1"/>
      <c r="D191" s="1"/>
      <c r="E191" s="1"/>
      <c r="F191" s="1"/>
    </row>
    <row r="192" spans="1:6" x14ac:dyDescent="0.25">
      <c r="A192" s="1"/>
      <c r="B192" s="1"/>
      <c r="C192" s="1"/>
      <c r="D192" s="1"/>
      <c r="E192" s="1"/>
      <c r="F192" s="1"/>
    </row>
    <row r="193" spans="1:6" x14ac:dyDescent="0.25">
      <c r="A193" s="1"/>
      <c r="B193" s="1"/>
      <c r="C193" s="1"/>
      <c r="D193" s="1"/>
      <c r="E193" s="1"/>
      <c r="F193" s="1"/>
    </row>
    <row r="194" spans="1:6" x14ac:dyDescent="0.25">
      <c r="A194" s="1"/>
      <c r="B194" s="1"/>
      <c r="C194" s="1"/>
      <c r="D194" s="1"/>
      <c r="E194" s="1"/>
      <c r="F194" s="1"/>
    </row>
    <row r="195" spans="1:6" x14ac:dyDescent="0.25">
      <c r="A195" s="1"/>
      <c r="B195" s="1"/>
      <c r="C195" s="1"/>
      <c r="D195" s="1"/>
      <c r="E195" s="1"/>
      <c r="F195" s="1"/>
    </row>
    <row r="196" spans="1:6" x14ac:dyDescent="0.25">
      <c r="A196" s="1"/>
      <c r="B196" s="1"/>
      <c r="C196" s="1"/>
      <c r="D196" s="1"/>
      <c r="E196" s="1"/>
      <c r="F196" s="1"/>
    </row>
    <row r="197" spans="1:6" x14ac:dyDescent="0.25">
      <c r="A197" s="1"/>
      <c r="B197" s="1"/>
      <c r="C197" s="1"/>
      <c r="D197" s="1"/>
      <c r="E197" s="1"/>
      <c r="F197" s="1"/>
    </row>
    <row r="198" spans="1:6" x14ac:dyDescent="0.25">
      <c r="A198" s="1"/>
      <c r="B198" s="1"/>
      <c r="C198" s="1"/>
      <c r="D198" s="1"/>
      <c r="E198" s="1"/>
      <c r="F198" s="1"/>
    </row>
    <row r="199" spans="1:6" x14ac:dyDescent="0.25">
      <c r="A199" s="1"/>
      <c r="B199" s="1"/>
      <c r="C199" s="1"/>
      <c r="D199" s="1"/>
      <c r="E199" s="1"/>
      <c r="F199" s="1"/>
    </row>
    <row r="200" spans="1:6" x14ac:dyDescent="0.25">
      <c r="A200" s="1"/>
      <c r="B200" s="1"/>
      <c r="C200" s="1"/>
      <c r="D200" s="1"/>
      <c r="E200" s="1"/>
      <c r="F200" s="1"/>
    </row>
    <row r="201" spans="1:6" x14ac:dyDescent="0.25">
      <c r="A201" s="1"/>
      <c r="B201" s="1"/>
      <c r="C201" s="1"/>
      <c r="D201" s="1"/>
      <c r="E201" s="1"/>
      <c r="F201" s="1"/>
    </row>
    <row r="202" spans="1:6" x14ac:dyDescent="0.25">
      <c r="A202" s="1"/>
      <c r="B202" s="1"/>
      <c r="C202" s="1"/>
      <c r="D202" s="1"/>
      <c r="E202" s="1"/>
      <c r="F202" s="1"/>
    </row>
    <row r="203" spans="1:6" x14ac:dyDescent="0.25">
      <c r="A203" s="1"/>
      <c r="B203" s="1"/>
      <c r="C203" s="1"/>
      <c r="D203" s="1"/>
      <c r="E203" s="1"/>
      <c r="F203" s="1"/>
    </row>
    <row r="204" spans="1:6" x14ac:dyDescent="0.25">
      <c r="A204" s="1"/>
      <c r="B204" s="1"/>
      <c r="C204" s="1"/>
      <c r="D204" s="1"/>
      <c r="E204" s="1"/>
      <c r="F204" s="1"/>
    </row>
    <row r="205" spans="1:6" x14ac:dyDescent="0.25">
      <c r="A205" s="1"/>
      <c r="B205" s="1"/>
      <c r="C205" s="1"/>
      <c r="D205" s="1"/>
      <c r="E205" s="1"/>
      <c r="F205" s="1"/>
    </row>
    <row r="206" spans="1:6" x14ac:dyDescent="0.25">
      <c r="A206" s="1"/>
      <c r="B206" s="1"/>
      <c r="C206" s="1"/>
      <c r="D206" s="1"/>
      <c r="E206" s="1"/>
      <c r="F206" s="1"/>
    </row>
    <row r="207" spans="1:6" x14ac:dyDescent="0.25">
      <c r="A207" s="1"/>
      <c r="B207" s="1"/>
      <c r="C207" s="1"/>
      <c r="D207" s="1"/>
      <c r="E207" s="1"/>
      <c r="F207" s="1"/>
    </row>
    <row r="208" spans="1:6" x14ac:dyDescent="0.25">
      <c r="A208" s="1"/>
      <c r="B208" s="1"/>
      <c r="C208" s="1"/>
      <c r="D208" s="1"/>
      <c r="E208" s="1"/>
      <c r="F208" s="1"/>
    </row>
    <row r="209" spans="1:6" x14ac:dyDescent="0.25">
      <c r="A209" s="1"/>
      <c r="B209" s="1"/>
      <c r="C209" s="1"/>
      <c r="D209" s="1"/>
      <c r="E209" s="1"/>
      <c r="F209" s="1"/>
    </row>
    <row r="210" spans="1:6" x14ac:dyDescent="0.25">
      <c r="A210" s="1"/>
      <c r="B210" s="1"/>
      <c r="C210" s="1"/>
      <c r="D210" s="1"/>
      <c r="E210" s="1"/>
      <c r="F210" s="1"/>
    </row>
    <row r="211" spans="1:6" x14ac:dyDescent="0.25">
      <c r="A211" s="1"/>
      <c r="B211" s="1"/>
      <c r="C211" s="1"/>
      <c r="D211" s="1"/>
      <c r="E211" s="1"/>
      <c r="F211" s="1"/>
    </row>
    <row r="212" spans="1:6" x14ac:dyDescent="0.25">
      <c r="A212" s="1"/>
      <c r="B212" s="1"/>
      <c r="C212" s="1"/>
      <c r="D212" s="1"/>
      <c r="E212" s="1"/>
      <c r="F212" s="1"/>
    </row>
    <row r="213" spans="1:6" x14ac:dyDescent="0.25">
      <c r="A213" s="1"/>
      <c r="B213" s="1"/>
      <c r="C213" s="1"/>
      <c r="D213" s="1"/>
      <c r="E213" s="1"/>
      <c r="F213" s="1"/>
    </row>
    <row r="214" spans="1:6" x14ac:dyDescent="0.25">
      <c r="A214" s="1"/>
      <c r="B214" s="1"/>
      <c r="C214" s="1"/>
      <c r="D214" s="1"/>
      <c r="E214" s="1"/>
      <c r="F214" s="1"/>
    </row>
    <row r="215" spans="1:6" x14ac:dyDescent="0.25">
      <c r="A215" s="1"/>
      <c r="B215" s="1"/>
      <c r="C215" s="1"/>
      <c r="D215" s="1"/>
      <c r="E215" s="1"/>
      <c r="F215" s="1"/>
    </row>
    <row r="216" spans="1:6" x14ac:dyDescent="0.25">
      <c r="A216" s="1"/>
      <c r="B216" s="1"/>
      <c r="C216" s="1"/>
      <c r="D216" s="1"/>
      <c r="E216" s="1"/>
      <c r="F216" s="1"/>
    </row>
    <row r="217" spans="1:6" x14ac:dyDescent="0.25">
      <c r="A217" s="1"/>
      <c r="B217" s="1"/>
      <c r="C217" s="1"/>
      <c r="D217" s="1"/>
      <c r="E217" s="1"/>
      <c r="F217" s="1"/>
    </row>
    <row r="218" spans="1:6" x14ac:dyDescent="0.25">
      <c r="A218" s="1"/>
      <c r="B218" s="1"/>
      <c r="C218" s="1"/>
      <c r="D218" s="1"/>
      <c r="E218" s="1"/>
      <c r="F218" s="1"/>
    </row>
    <row r="219" spans="1:6" x14ac:dyDescent="0.25">
      <c r="A219" s="1"/>
      <c r="B219" s="1"/>
      <c r="C219" s="1"/>
      <c r="D219" s="1"/>
      <c r="E219" s="1"/>
      <c r="F219" s="1"/>
    </row>
    <row r="220" spans="1:6" x14ac:dyDescent="0.25">
      <c r="A220" s="1"/>
      <c r="B220" s="1"/>
      <c r="C220" s="1"/>
      <c r="D220" s="1"/>
      <c r="E220" s="1"/>
      <c r="F220" s="1"/>
    </row>
    <row r="221" spans="1:6" x14ac:dyDescent="0.25">
      <c r="A221" s="1"/>
      <c r="B221" s="1"/>
      <c r="C221" s="1"/>
      <c r="D221" s="1"/>
      <c r="E221" s="1"/>
      <c r="F221" s="1"/>
    </row>
    <row r="222" spans="1:6" x14ac:dyDescent="0.25">
      <c r="A222" s="1"/>
      <c r="B222" s="1"/>
      <c r="C222" s="1"/>
      <c r="D222" s="1"/>
      <c r="E222" s="1"/>
      <c r="F222" s="1"/>
    </row>
    <row r="223" spans="1:6" x14ac:dyDescent="0.25">
      <c r="A223" s="1"/>
      <c r="B223" s="1"/>
      <c r="C223" s="1"/>
      <c r="D223" s="1"/>
      <c r="E223" s="1"/>
      <c r="F223" s="1"/>
    </row>
    <row r="224" spans="1:6" x14ac:dyDescent="0.25">
      <c r="A224" s="1"/>
      <c r="B224" s="1"/>
      <c r="C224" s="1"/>
      <c r="D224" s="1"/>
      <c r="E224" s="1"/>
      <c r="F224" s="1"/>
    </row>
    <row r="225" spans="1:6" x14ac:dyDescent="0.25">
      <c r="A225" s="1"/>
      <c r="B225" s="1"/>
      <c r="C225" s="1"/>
      <c r="D225" s="1"/>
      <c r="E225" s="1"/>
      <c r="F225" s="1"/>
    </row>
    <row r="226" spans="1:6" x14ac:dyDescent="0.25">
      <c r="A226" s="1"/>
      <c r="B226" s="1"/>
      <c r="C226" s="1"/>
      <c r="D226" s="1"/>
      <c r="E226" s="1"/>
      <c r="F226" s="1"/>
    </row>
    <row r="227" spans="1:6" x14ac:dyDescent="0.25">
      <c r="A227" s="1"/>
      <c r="B227" s="1"/>
      <c r="C227" s="1"/>
      <c r="D227" s="1"/>
      <c r="E227" s="1"/>
      <c r="F227" s="1"/>
    </row>
    <row r="228" spans="1:6" x14ac:dyDescent="0.25">
      <c r="A228" s="1"/>
      <c r="B228" s="1"/>
      <c r="C228" s="1"/>
      <c r="D228" s="1"/>
      <c r="E228" s="1"/>
      <c r="F228" s="1"/>
    </row>
    <row r="229" spans="1:6" x14ac:dyDescent="0.25">
      <c r="A229" s="1"/>
      <c r="B229" s="1"/>
      <c r="C229" s="1"/>
      <c r="D229" s="1"/>
      <c r="E229" s="1"/>
      <c r="F229" s="1"/>
    </row>
    <row r="230" spans="1:6" x14ac:dyDescent="0.25">
      <c r="A230" s="1"/>
      <c r="B230" s="1"/>
      <c r="C230" s="1"/>
      <c r="D230" s="1"/>
      <c r="E230" s="1"/>
      <c r="F230" s="1"/>
    </row>
    <row r="231" spans="1:6" x14ac:dyDescent="0.25">
      <c r="A231" s="1"/>
      <c r="B231" s="1"/>
      <c r="C231" s="1"/>
      <c r="D231" s="1"/>
      <c r="E231" s="1"/>
      <c r="F231" s="1"/>
    </row>
    <row r="232" spans="1:6" x14ac:dyDescent="0.25">
      <c r="A232" s="1"/>
      <c r="B232" s="1"/>
      <c r="C232" s="1"/>
      <c r="D232" s="1"/>
      <c r="E232" s="1"/>
      <c r="F232" s="1"/>
    </row>
    <row r="233" spans="1:6" x14ac:dyDescent="0.25">
      <c r="A233" s="1"/>
      <c r="B233" s="1"/>
      <c r="C233" s="1"/>
      <c r="D233" s="1"/>
      <c r="E233" s="1"/>
      <c r="F233" s="1"/>
    </row>
    <row r="234" spans="1:6" x14ac:dyDescent="0.25">
      <c r="A234" s="1"/>
      <c r="B234" s="1"/>
      <c r="C234" s="1"/>
      <c r="D234" s="1"/>
      <c r="E234" s="1"/>
      <c r="F234" s="1"/>
    </row>
    <row r="235" spans="1:6" x14ac:dyDescent="0.25">
      <c r="A235" s="1"/>
      <c r="B235" s="1"/>
      <c r="C235" s="1"/>
      <c r="D235" s="1"/>
      <c r="E235" s="1"/>
      <c r="F235" s="1"/>
    </row>
    <row r="236" spans="1:6" x14ac:dyDescent="0.25">
      <c r="A236" s="1"/>
      <c r="B236" s="1"/>
      <c r="C236" s="1"/>
      <c r="D236" s="1"/>
      <c r="E236" s="1"/>
      <c r="F236" s="1"/>
    </row>
    <row r="237" spans="1:6" x14ac:dyDescent="0.25">
      <c r="A237" s="1"/>
      <c r="B237" s="1"/>
      <c r="C237" s="1"/>
      <c r="D237" s="1"/>
      <c r="E237" s="1"/>
      <c r="F237" s="1"/>
    </row>
    <row r="238" spans="1:6" x14ac:dyDescent="0.25">
      <c r="A238" s="1"/>
      <c r="B238" s="1"/>
      <c r="C238" s="1"/>
      <c r="D238" s="1"/>
      <c r="E238" s="1"/>
      <c r="F238" s="1"/>
    </row>
    <row r="239" spans="1:6" x14ac:dyDescent="0.25">
      <c r="A239" s="1"/>
      <c r="B239" s="1"/>
      <c r="C239" s="1"/>
      <c r="D239" s="1"/>
      <c r="E239" s="1"/>
      <c r="F239" s="1"/>
    </row>
    <row r="240" spans="1:6" x14ac:dyDescent="0.25">
      <c r="A240" s="1"/>
      <c r="B240" s="1"/>
      <c r="C240" s="1"/>
      <c r="D240" s="1"/>
      <c r="E240" s="1"/>
      <c r="F240" s="1"/>
    </row>
    <row r="241" spans="1:6" x14ac:dyDescent="0.25">
      <c r="A241" s="1"/>
      <c r="B241" s="1"/>
      <c r="C241" s="1"/>
      <c r="D241" s="1"/>
      <c r="E241" s="1"/>
      <c r="F241" s="1"/>
    </row>
    <row r="242" spans="1:6" x14ac:dyDescent="0.25">
      <c r="A242" s="1"/>
      <c r="B242" s="1"/>
      <c r="C242" s="1"/>
      <c r="D242" s="1"/>
      <c r="E242" s="1"/>
      <c r="F242" s="1"/>
    </row>
    <row r="243" spans="1:6" x14ac:dyDescent="0.25">
      <c r="A243" s="1"/>
      <c r="B243" s="1"/>
      <c r="C243" s="1"/>
      <c r="D243" s="1"/>
      <c r="E243" s="1"/>
      <c r="F243" s="1"/>
    </row>
    <row r="244" spans="1:6" x14ac:dyDescent="0.25">
      <c r="A244" s="1"/>
      <c r="B244" s="1"/>
      <c r="C244" s="1"/>
      <c r="D244" s="1"/>
      <c r="E244" s="1"/>
      <c r="F244" s="1"/>
    </row>
    <row r="245" spans="1:6" x14ac:dyDescent="0.25">
      <c r="A245" s="1"/>
      <c r="B245" s="1"/>
      <c r="C245" s="1"/>
      <c r="D245" s="1"/>
      <c r="E245" s="1"/>
      <c r="F245" s="1"/>
    </row>
    <row r="246" spans="1:6" x14ac:dyDescent="0.25">
      <c r="A246" s="1"/>
      <c r="B246" s="1"/>
      <c r="C246" s="1"/>
      <c r="D246" s="1"/>
      <c r="E246" s="1"/>
      <c r="F246" s="1"/>
    </row>
    <row r="247" spans="1:6" x14ac:dyDescent="0.25">
      <c r="A247" s="1"/>
      <c r="B247" s="1"/>
      <c r="C247" s="1"/>
      <c r="D247" s="1"/>
      <c r="E247" s="1"/>
      <c r="F247" s="1"/>
    </row>
    <row r="248" spans="1:6" x14ac:dyDescent="0.25">
      <c r="A248" s="1"/>
      <c r="B248" s="1"/>
      <c r="C248" s="1"/>
      <c r="D248" s="1"/>
      <c r="E248" s="1"/>
      <c r="F248" s="1"/>
    </row>
    <row r="249" spans="1:6" x14ac:dyDescent="0.25">
      <c r="A249" s="1"/>
      <c r="B249" s="1"/>
      <c r="C249" s="1"/>
      <c r="D249" s="1"/>
      <c r="E249" s="1"/>
      <c r="F249" s="1"/>
    </row>
    <row r="250" spans="1:6" x14ac:dyDescent="0.25">
      <c r="A250" s="1"/>
      <c r="B250" s="1"/>
      <c r="C250" s="1"/>
      <c r="D250" s="1"/>
      <c r="E250" s="1"/>
      <c r="F250" s="1"/>
    </row>
    <row r="251" spans="1:6" x14ac:dyDescent="0.25">
      <c r="A251" s="1"/>
      <c r="B251" s="1"/>
      <c r="C251" s="1"/>
      <c r="D251" s="1"/>
      <c r="E251" s="1"/>
      <c r="F251" s="1"/>
    </row>
    <row r="252" spans="1:6" x14ac:dyDescent="0.25">
      <c r="A252" s="1"/>
      <c r="B252" s="1"/>
      <c r="C252" s="1"/>
      <c r="D252" s="1"/>
      <c r="E252" s="1"/>
      <c r="F252" s="1"/>
    </row>
    <row r="253" spans="1:6" x14ac:dyDescent="0.25">
      <c r="A253" s="1"/>
      <c r="B253" s="1"/>
      <c r="C253" s="1"/>
      <c r="D253" s="1"/>
      <c r="E253" s="1"/>
      <c r="F253" s="1"/>
    </row>
    <row r="254" spans="1:6" x14ac:dyDescent="0.25">
      <c r="A254" s="1"/>
      <c r="B254" s="1"/>
      <c r="C254" s="1"/>
      <c r="D254" s="1"/>
      <c r="E254" s="1"/>
      <c r="F254" s="1"/>
    </row>
    <row r="255" spans="1:6" x14ac:dyDescent="0.25">
      <c r="A255" s="1"/>
      <c r="B255" s="1"/>
      <c r="C255" s="1"/>
      <c r="D255" s="1"/>
      <c r="E255" s="1"/>
      <c r="F255" s="1"/>
    </row>
    <row r="256" spans="1:6" x14ac:dyDescent="0.25">
      <c r="A256" s="1"/>
      <c r="B256" s="1"/>
      <c r="C256" s="1"/>
      <c r="D256" s="1"/>
      <c r="E256" s="1"/>
      <c r="F256" s="1"/>
    </row>
    <row r="257" spans="1:6" x14ac:dyDescent="0.25">
      <c r="A257" s="1"/>
      <c r="B257" s="1"/>
      <c r="C257" s="1"/>
      <c r="D257" s="1"/>
      <c r="E257" s="1"/>
      <c r="F257" s="1"/>
    </row>
    <row r="258" spans="1:6" x14ac:dyDescent="0.25">
      <c r="A258" s="1"/>
      <c r="B258" s="1"/>
      <c r="C258" s="1"/>
      <c r="D258" s="1"/>
      <c r="E258" s="1"/>
      <c r="F258" s="1"/>
    </row>
    <row r="259" spans="1:6" x14ac:dyDescent="0.25">
      <c r="A259" s="1"/>
      <c r="B259" s="1"/>
      <c r="C259" s="1"/>
      <c r="D259" s="1"/>
      <c r="E259" s="1"/>
      <c r="F259" s="1"/>
    </row>
    <row r="260" spans="1:6" x14ac:dyDescent="0.25">
      <c r="A260" s="1"/>
      <c r="B260" s="1"/>
      <c r="C260" s="1"/>
      <c r="D260" s="1"/>
      <c r="E260" s="1"/>
      <c r="F260" s="1"/>
    </row>
    <row r="261" spans="1:6" x14ac:dyDescent="0.25">
      <c r="A261" s="1"/>
      <c r="B261" s="1"/>
      <c r="C261" s="1"/>
      <c r="D261" s="1"/>
      <c r="E261" s="1"/>
      <c r="F261" s="1"/>
    </row>
    <row r="262" spans="1:6" x14ac:dyDescent="0.25">
      <c r="A262" s="1"/>
      <c r="B262" s="1"/>
      <c r="C262" s="1"/>
      <c r="D262" s="1"/>
      <c r="E262" s="1"/>
      <c r="F262" s="1"/>
    </row>
    <row r="263" spans="1:6" x14ac:dyDescent="0.25">
      <c r="A263" s="1"/>
      <c r="B263" s="1"/>
      <c r="C263" s="1"/>
      <c r="D263" s="1"/>
      <c r="E263" s="1"/>
      <c r="F263" s="1"/>
    </row>
    <row r="264" spans="1:6" x14ac:dyDescent="0.25">
      <c r="A264" s="1"/>
      <c r="B264" s="1"/>
      <c r="C264" s="1"/>
      <c r="D264" s="1"/>
      <c r="E264" s="1"/>
      <c r="F264" s="1"/>
    </row>
    <row r="265" spans="1:6" x14ac:dyDescent="0.25">
      <c r="A265" s="1"/>
      <c r="B265" s="1"/>
      <c r="C265" s="1"/>
      <c r="D265" s="1"/>
      <c r="E265" s="1"/>
      <c r="F265" s="1"/>
    </row>
    <row r="266" spans="1:6" x14ac:dyDescent="0.25">
      <c r="A266" s="1"/>
      <c r="B266" s="1"/>
      <c r="C266" s="1"/>
      <c r="D266" s="1"/>
      <c r="E266" s="1"/>
      <c r="F266" s="1"/>
    </row>
    <row r="267" spans="1:6" x14ac:dyDescent="0.25">
      <c r="A267" s="1"/>
      <c r="B267" s="1"/>
      <c r="C267" s="1"/>
      <c r="D267" s="1"/>
      <c r="E267" s="1"/>
      <c r="F267" s="1"/>
    </row>
    <row r="268" spans="1:6" x14ac:dyDescent="0.25">
      <c r="A268" s="1"/>
      <c r="B268" s="1"/>
      <c r="C268" s="1"/>
      <c r="D268" s="1"/>
      <c r="E268" s="1"/>
      <c r="F268" s="1"/>
    </row>
    <row r="269" spans="1:6" x14ac:dyDescent="0.25">
      <c r="A269" s="1"/>
      <c r="B269" s="1"/>
      <c r="C269" s="1"/>
      <c r="D269" s="1"/>
      <c r="E269" s="1"/>
      <c r="F269" s="1"/>
    </row>
    <row r="270" spans="1:6" x14ac:dyDescent="0.25">
      <c r="A270" s="1"/>
      <c r="B270" s="1"/>
      <c r="C270" s="1"/>
      <c r="D270" s="1"/>
      <c r="E270" s="1"/>
      <c r="F270" s="1"/>
    </row>
    <row r="271" spans="1:6" x14ac:dyDescent="0.25">
      <c r="A271" s="1"/>
      <c r="B271" s="1"/>
      <c r="C271" s="1"/>
      <c r="D271" s="1"/>
      <c r="E271" s="1"/>
      <c r="F271" s="1"/>
    </row>
    <row r="272" spans="1:6" x14ac:dyDescent="0.25">
      <c r="A272" s="1"/>
      <c r="B272" s="1"/>
      <c r="C272" s="1"/>
      <c r="D272" s="1"/>
      <c r="E272" s="1"/>
      <c r="F272" s="1"/>
    </row>
    <row r="273" spans="1:6" x14ac:dyDescent="0.25">
      <c r="A273" s="1"/>
      <c r="B273" s="1"/>
      <c r="C273" s="1"/>
      <c r="D273" s="1"/>
      <c r="E273" s="1"/>
      <c r="F273" s="1"/>
    </row>
    <row r="274" spans="1:6" x14ac:dyDescent="0.25">
      <c r="A274" s="1"/>
      <c r="B274" s="1"/>
      <c r="C274" s="1"/>
      <c r="D274" s="1"/>
      <c r="E274" s="1"/>
      <c r="F274" s="1"/>
    </row>
    <row r="275" spans="1:6" x14ac:dyDescent="0.25">
      <c r="A275" s="1"/>
      <c r="B275" s="1"/>
      <c r="C275" s="1"/>
      <c r="D275" s="1"/>
      <c r="E275" s="1"/>
      <c r="F275" s="1"/>
    </row>
    <row r="276" spans="1:6" x14ac:dyDescent="0.25">
      <c r="A276" s="1"/>
      <c r="B276" s="1"/>
      <c r="C276" s="1"/>
      <c r="D276" s="1"/>
      <c r="E276" s="1"/>
      <c r="F276" s="1"/>
    </row>
    <row r="277" spans="1:6" x14ac:dyDescent="0.25">
      <c r="A277" s="1"/>
      <c r="B277" s="1"/>
      <c r="C277" s="1"/>
      <c r="D277" s="1"/>
      <c r="E277" s="1"/>
      <c r="F277" s="1"/>
    </row>
    <row r="278" spans="1:6" x14ac:dyDescent="0.25">
      <c r="A278" s="1"/>
      <c r="B278" s="1"/>
      <c r="C278" s="1"/>
      <c r="D278" s="1"/>
      <c r="E278" s="1"/>
      <c r="F278" s="1"/>
    </row>
    <row r="279" spans="1:6" x14ac:dyDescent="0.25">
      <c r="A279" s="1"/>
      <c r="B279" s="1"/>
      <c r="C279" s="1"/>
      <c r="D279" s="1"/>
      <c r="E279" s="1"/>
      <c r="F279" s="1"/>
    </row>
    <row r="280" spans="1:6" x14ac:dyDescent="0.25">
      <c r="A280" s="1"/>
      <c r="B280" s="1"/>
      <c r="C280" s="1"/>
      <c r="D280" s="1"/>
      <c r="E280" s="1"/>
      <c r="F280" s="1"/>
    </row>
    <row r="281" spans="1:6" x14ac:dyDescent="0.25">
      <c r="A281" s="1"/>
      <c r="B281" s="1"/>
      <c r="C281" s="1"/>
      <c r="D281" s="1"/>
      <c r="E281" s="1"/>
      <c r="F281" s="1"/>
    </row>
    <row r="282" spans="1:6" x14ac:dyDescent="0.25">
      <c r="A282" s="1"/>
      <c r="B282" s="1"/>
      <c r="C282" s="1"/>
      <c r="D282" s="1"/>
      <c r="E282" s="1"/>
      <c r="F282" s="1"/>
    </row>
    <row r="283" spans="1:6" x14ac:dyDescent="0.25">
      <c r="A283" s="1"/>
      <c r="B283" s="1"/>
      <c r="C283" s="1"/>
      <c r="D283" s="1"/>
      <c r="E283" s="1"/>
      <c r="F283" s="1"/>
    </row>
    <row r="284" spans="1:6" x14ac:dyDescent="0.25">
      <c r="A284" s="1"/>
      <c r="B284" s="1"/>
      <c r="C284" s="1"/>
      <c r="D284" s="1"/>
      <c r="E284" s="1"/>
      <c r="F284" s="1"/>
    </row>
    <row r="285" spans="1:6" x14ac:dyDescent="0.25">
      <c r="A285" s="1"/>
      <c r="B285" s="1"/>
      <c r="C285" s="1"/>
      <c r="D285" s="1"/>
      <c r="E285" s="1"/>
      <c r="F285" s="1"/>
    </row>
    <row r="286" spans="1:6" x14ac:dyDescent="0.25">
      <c r="A286" s="1"/>
      <c r="B286" s="1"/>
      <c r="C286" s="1"/>
      <c r="D286" s="1"/>
      <c r="E286" s="1"/>
      <c r="F286" s="1"/>
    </row>
    <row r="287" spans="1:6" x14ac:dyDescent="0.25">
      <c r="A287" s="1"/>
      <c r="B287" s="1"/>
      <c r="C287" s="1"/>
      <c r="D287" s="1"/>
      <c r="E287" s="1"/>
      <c r="F287" s="1"/>
    </row>
    <row r="288" spans="1:6" x14ac:dyDescent="0.25">
      <c r="A288" s="1"/>
      <c r="B288" s="1"/>
      <c r="C288" s="1"/>
      <c r="D288" s="1"/>
      <c r="E288" s="1"/>
      <c r="F288" s="1"/>
    </row>
    <row r="289" spans="1:6" x14ac:dyDescent="0.25">
      <c r="A289" s="1"/>
      <c r="B289" s="1"/>
      <c r="C289" s="1"/>
      <c r="D289" s="1"/>
      <c r="E289" s="1"/>
      <c r="F289" s="1"/>
    </row>
    <row r="290" spans="1:6" x14ac:dyDescent="0.25">
      <c r="A290" s="1"/>
      <c r="B290" s="1"/>
      <c r="C290" s="1"/>
      <c r="D290" s="1"/>
      <c r="E290" s="1"/>
      <c r="F290" s="1"/>
    </row>
    <row r="291" spans="1:6" x14ac:dyDescent="0.25">
      <c r="A291" s="1"/>
      <c r="B291" s="1"/>
      <c r="C291" s="1"/>
      <c r="D291" s="1"/>
      <c r="E291" s="1"/>
      <c r="F291" s="1"/>
    </row>
    <row r="292" spans="1:6" x14ac:dyDescent="0.25">
      <c r="A292" s="1"/>
      <c r="B292" s="1"/>
      <c r="C292" s="1"/>
      <c r="D292" s="1"/>
      <c r="E292" s="1"/>
      <c r="F292" s="1"/>
    </row>
    <row r="293" spans="1:6" x14ac:dyDescent="0.25">
      <c r="A293" s="1"/>
      <c r="B293" s="1"/>
      <c r="C293" s="1"/>
      <c r="D293" s="1"/>
      <c r="E293" s="1"/>
      <c r="F293" s="1"/>
    </row>
    <row r="294" spans="1:6" x14ac:dyDescent="0.25">
      <c r="A294" s="1"/>
      <c r="B294" s="1"/>
      <c r="C294" s="1"/>
      <c r="D294" s="1"/>
      <c r="E294" s="1"/>
      <c r="F294" s="1"/>
    </row>
    <row r="295" spans="1:6" x14ac:dyDescent="0.25">
      <c r="A295" s="1"/>
      <c r="B295" s="1"/>
      <c r="C295" s="1"/>
      <c r="D295" s="1"/>
      <c r="E295" s="1"/>
      <c r="F295" s="1"/>
    </row>
    <row r="296" spans="1:6" x14ac:dyDescent="0.25">
      <c r="A296" s="1"/>
      <c r="B296" s="1"/>
      <c r="C296" s="1"/>
      <c r="D296" s="1"/>
      <c r="E296" s="1"/>
      <c r="F296" s="1"/>
    </row>
    <row r="297" spans="1:6" x14ac:dyDescent="0.25">
      <c r="A297" s="1"/>
      <c r="B297" s="1"/>
      <c r="C297" s="1"/>
      <c r="D297" s="1"/>
      <c r="E297" s="1"/>
      <c r="F297" s="1"/>
    </row>
    <row r="298" spans="1:6" x14ac:dyDescent="0.25">
      <c r="A298" s="1"/>
      <c r="B298" s="1"/>
      <c r="C298" s="1"/>
      <c r="D298" s="1"/>
      <c r="E298" s="1"/>
      <c r="F298" s="1"/>
    </row>
    <row r="299" spans="1:6" x14ac:dyDescent="0.25">
      <c r="A299" s="1"/>
      <c r="B299" s="1"/>
      <c r="C299" s="1"/>
      <c r="D299" s="1"/>
      <c r="E299" s="1"/>
      <c r="F299" s="1"/>
    </row>
    <row r="300" spans="1:6" x14ac:dyDescent="0.25">
      <c r="A300" s="1"/>
      <c r="B300" s="1"/>
      <c r="C300" s="1"/>
      <c r="D300" s="1"/>
      <c r="E300" s="1"/>
      <c r="F300" s="1"/>
    </row>
    <row r="301" spans="1:6" x14ac:dyDescent="0.25">
      <c r="A301" s="1"/>
      <c r="B301" s="1"/>
      <c r="C301" s="1"/>
      <c r="D301" s="1"/>
      <c r="E301" s="1"/>
      <c r="F301" s="1"/>
    </row>
    <row r="302" spans="1:6" x14ac:dyDescent="0.25">
      <c r="A302" s="1"/>
      <c r="B302" s="1"/>
      <c r="C302" s="1"/>
      <c r="D302" s="1"/>
      <c r="E302" s="1"/>
      <c r="F302" s="1"/>
    </row>
    <row r="303" spans="1:6" x14ac:dyDescent="0.25">
      <c r="A303" s="1"/>
      <c r="B303" s="1"/>
      <c r="C303" s="1"/>
      <c r="D303" s="1"/>
      <c r="E303" s="1"/>
      <c r="F303" s="1"/>
    </row>
    <row r="304" spans="1:6" x14ac:dyDescent="0.25">
      <c r="A304" s="1"/>
      <c r="B304" s="1"/>
      <c r="C304" s="1"/>
      <c r="D304" s="1"/>
      <c r="E304" s="1"/>
      <c r="F304" s="1"/>
    </row>
    <row r="305" spans="1:6" x14ac:dyDescent="0.25">
      <c r="A305" s="1"/>
      <c r="B305" s="1"/>
      <c r="C305" s="1"/>
      <c r="D305" s="1"/>
      <c r="E305" s="1"/>
      <c r="F305" s="1"/>
    </row>
    <row r="306" spans="1:6" x14ac:dyDescent="0.25">
      <c r="A306" s="1"/>
      <c r="B306" s="1"/>
      <c r="C306" s="1"/>
      <c r="D306" s="1"/>
      <c r="E306" s="1"/>
      <c r="F306" s="1"/>
    </row>
    <row r="307" spans="1:6" x14ac:dyDescent="0.25">
      <c r="A307" s="1"/>
      <c r="B307" s="1"/>
      <c r="C307" s="1"/>
      <c r="D307" s="1"/>
      <c r="E307" s="1"/>
      <c r="F307" s="1"/>
    </row>
    <row r="308" spans="1:6" x14ac:dyDescent="0.25">
      <c r="A308" s="1"/>
      <c r="B308" s="1"/>
      <c r="C308" s="1"/>
      <c r="D308" s="1"/>
      <c r="E308" s="1"/>
      <c r="F308" s="1"/>
    </row>
    <row r="309" spans="1:6" x14ac:dyDescent="0.25">
      <c r="A309" s="1"/>
      <c r="B309" s="1"/>
      <c r="C309" s="1"/>
      <c r="D309" s="1"/>
      <c r="E309" s="1"/>
      <c r="F309" s="1"/>
    </row>
    <row r="310" spans="1:6" x14ac:dyDescent="0.25">
      <c r="A310" s="1"/>
      <c r="B310" s="1"/>
      <c r="C310" s="1"/>
      <c r="D310" s="1"/>
      <c r="E310" s="1"/>
      <c r="F310" s="1"/>
    </row>
    <row r="311" spans="1:6" x14ac:dyDescent="0.25">
      <c r="A311" s="1"/>
      <c r="B311" s="1"/>
      <c r="C311" s="1"/>
      <c r="D311" s="1"/>
      <c r="E311" s="1"/>
      <c r="F311" s="1"/>
    </row>
    <row r="312" spans="1:6" x14ac:dyDescent="0.25">
      <c r="A312" s="1"/>
      <c r="B312" s="1"/>
      <c r="C312" s="1"/>
      <c r="D312" s="1"/>
      <c r="E312" s="1"/>
      <c r="F312" s="1"/>
    </row>
    <row r="313" spans="1:6" x14ac:dyDescent="0.25">
      <c r="A313" s="1"/>
      <c r="B313" s="1"/>
      <c r="C313" s="1"/>
      <c r="D313" s="1"/>
      <c r="E313" s="1"/>
      <c r="F313" s="1"/>
    </row>
    <row r="314" spans="1:6" x14ac:dyDescent="0.25">
      <c r="A314" s="1"/>
      <c r="B314" s="1"/>
      <c r="C314" s="1"/>
      <c r="D314" s="1"/>
      <c r="E314" s="1"/>
      <c r="F314" s="1"/>
    </row>
    <row r="315" spans="1:6" x14ac:dyDescent="0.25">
      <c r="A315" s="1"/>
      <c r="B315" s="1"/>
      <c r="C315" s="1"/>
      <c r="D315" s="1"/>
      <c r="E315" s="1"/>
      <c r="F315" s="1"/>
    </row>
    <row r="316" spans="1:6" x14ac:dyDescent="0.25">
      <c r="A316" s="1"/>
      <c r="B316" s="1"/>
      <c r="C316" s="1"/>
      <c r="D316" s="1"/>
      <c r="E316" s="1"/>
      <c r="F316" s="1"/>
    </row>
    <row r="317" spans="1:6" x14ac:dyDescent="0.25">
      <c r="A317" s="1"/>
      <c r="B317" s="1"/>
      <c r="C317" s="1"/>
      <c r="D317" s="1"/>
      <c r="E317" s="1"/>
      <c r="F317" s="1"/>
    </row>
    <row r="318" spans="1:6" x14ac:dyDescent="0.25">
      <c r="A318" s="1"/>
      <c r="B318" s="1"/>
      <c r="C318" s="1"/>
      <c r="D318" s="1"/>
      <c r="E318" s="1"/>
      <c r="F318" s="1"/>
    </row>
    <row r="319" spans="1:6" x14ac:dyDescent="0.25">
      <c r="A319" s="1"/>
      <c r="B319" s="1"/>
      <c r="C319" s="1"/>
      <c r="D319" s="1"/>
      <c r="E319" s="1"/>
      <c r="F319" s="1"/>
    </row>
    <row r="320" spans="1:6" x14ac:dyDescent="0.25">
      <c r="A320" s="1"/>
      <c r="B320" s="1"/>
      <c r="C320" s="1"/>
      <c r="D320" s="1"/>
      <c r="E320" s="1"/>
      <c r="F320" s="1"/>
    </row>
    <row r="321" spans="1:6" x14ac:dyDescent="0.25">
      <c r="A321" s="1"/>
      <c r="B321" s="1"/>
      <c r="C321" s="1"/>
      <c r="D321" s="1"/>
      <c r="E321" s="1"/>
      <c r="F321" s="1"/>
    </row>
    <row r="322" spans="1:6" x14ac:dyDescent="0.25">
      <c r="A322" s="1"/>
      <c r="B322" s="1"/>
      <c r="C322" s="1"/>
      <c r="D322" s="1"/>
      <c r="E322" s="1"/>
      <c r="F322" s="1"/>
    </row>
    <row r="323" spans="1:6" x14ac:dyDescent="0.25">
      <c r="A323" s="1"/>
      <c r="B323" s="1"/>
      <c r="C323" s="1"/>
      <c r="D323" s="1"/>
      <c r="E323" s="1"/>
      <c r="F323" s="1"/>
    </row>
    <row r="324" spans="1:6" x14ac:dyDescent="0.25">
      <c r="A324" s="1"/>
      <c r="B324" s="1"/>
      <c r="C324" s="1"/>
      <c r="D324" s="1"/>
      <c r="E324" s="1"/>
      <c r="F324" s="1"/>
    </row>
    <row r="325" spans="1:6" x14ac:dyDescent="0.25">
      <c r="A325" s="1"/>
      <c r="B325" s="1"/>
      <c r="C325" s="1"/>
      <c r="D325" s="1"/>
      <c r="E325" s="1"/>
      <c r="F325" s="1"/>
    </row>
    <row r="326" spans="1:6" x14ac:dyDescent="0.25">
      <c r="A326" s="1"/>
      <c r="B326" s="1"/>
      <c r="C326" s="1"/>
      <c r="D326" s="1"/>
      <c r="E326" s="1"/>
      <c r="F326" s="1"/>
    </row>
    <row r="327" spans="1:6" x14ac:dyDescent="0.25">
      <c r="A327" s="1"/>
      <c r="B327" s="1"/>
      <c r="C327" s="1"/>
      <c r="D327" s="1"/>
      <c r="E327" s="1"/>
      <c r="F327" s="1"/>
    </row>
    <row r="328" spans="1:6" x14ac:dyDescent="0.25">
      <c r="A328" s="1"/>
      <c r="B328" s="1"/>
      <c r="C328" s="1"/>
      <c r="D328" s="1"/>
      <c r="E328" s="1"/>
      <c r="F328" s="1"/>
    </row>
    <row r="329" spans="1:6" x14ac:dyDescent="0.25">
      <c r="A329" s="1"/>
      <c r="B329" s="1"/>
      <c r="C329" s="1"/>
      <c r="D329" s="1"/>
      <c r="E329" s="1"/>
      <c r="F329" s="1"/>
    </row>
    <row r="330" spans="1:6" x14ac:dyDescent="0.25">
      <c r="A330" s="1"/>
      <c r="B330" s="1"/>
      <c r="C330" s="1"/>
      <c r="D330" s="1"/>
      <c r="E330" s="1"/>
      <c r="F330" s="1"/>
    </row>
    <row r="331" spans="1:6" x14ac:dyDescent="0.25">
      <c r="A331" s="1"/>
      <c r="B331" s="1"/>
      <c r="C331" s="1"/>
      <c r="D331" s="1"/>
      <c r="E331" s="1"/>
      <c r="F331" s="1"/>
    </row>
    <row r="332" spans="1:6" x14ac:dyDescent="0.25">
      <c r="A332" s="1"/>
      <c r="B332" s="1"/>
      <c r="C332" s="1"/>
      <c r="D332" s="1"/>
      <c r="E332" s="1"/>
      <c r="F332" s="1"/>
    </row>
    <row r="333" spans="1:6" x14ac:dyDescent="0.25">
      <c r="A333" s="1"/>
      <c r="B333" s="1"/>
      <c r="C333" s="1"/>
      <c r="D333" s="1"/>
      <c r="E333" s="1"/>
      <c r="F333" s="1"/>
    </row>
    <row r="334" spans="1:6" x14ac:dyDescent="0.25">
      <c r="A334" s="1"/>
      <c r="B334" s="1"/>
      <c r="C334" s="1"/>
      <c r="D334" s="1"/>
      <c r="E334" s="1"/>
      <c r="F334" s="1"/>
    </row>
    <row r="335" spans="1:6" x14ac:dyDescent="0.25">
      <c r="A335" s="1"/>
      <c r="B335" s="1"/>
      <c r="C335" s="1"/>
      <c r="D335" s="1"/>
      <c r="E335" s="1"/>
      <c r="F335" s="1"/>
    </row>
    <row r="336" spans="1:6" x14ac:dyDescent="0.25">
      <c r="A336" s="1"/>
      <c r="B336" s="1"/>
      <c r="C336" s="1"/>
      <c r="D336" s="1"/>
      <c r="E336" s="1"/>
      <c r="F336" s="1"/>
    </row>
    <row r="337" spans="1:6" x14ac:dyDescent="0.25">
      <c r="A337" s="1"/>
      <c r="B337" s="1"/>
      <c r="C337" s="1"/>
      <c r="D337" s="1"/>
      <c r="E337" s="1"/>
      <c r="F337" s="1"/>
    </row>
    <row r="338" spans="1:6" x14ac:dyDescent="0.25">
      <c r="A338" s="1"/>
      <c r="B338" s="1"/>
      <c r="C338" s="1"/>
      <c r="D338" s="1"/>
      <c r="E338" s="1"/>
      <c r="F338" s="1"/>
    </row>
    <row r="339" spans="1:6" x14ac:dyDescent="0.25">
      <c r="A339" s="1"/>
      <c r="B339" s="1"/>
      <c r="C339" s="1"/>
      <c r="D339" s="1"/>
      <c r="E339" s="1"/>
      <c r="F339" s="1"/>
    </row>
    <row r="340" spans="1:6" x14ac:dyDescent="0.25">
      <c r="A340" s="1"/>
      <c r="B340" s="1"/>
      <c r="C340" s="1"/>
      <c r="D340" s="1"/>
      <c r="E340" s="1"/>
      <c r="F340" s="1"/>
    </row>
    <row r="341" spans="1:6" x14ac:dyDescent="0.25">
      <c r="A341" s="1"/>
      <c r="B341" s="1"/>
      <c r="C341" s="1"/>
      <c r="D341" s="1"/>
      <c r="E341" s="1"/>
      <c r="F341" s="1"/>
    </row>
    <row r="342" spans="1:6" x14ac:dyDescent="0.25">
      <c r="A342" s="1"/>
      <c r="B342" s="1"/>
      <c r="C342" s="1"/>
      <c r="D342" s="1"/>
      <c r="E342" s="1"/>
      <c r="F342" s="1"/>
    </row>
    <row r="343" spans="1:6" x14ac:dyDescent="0.25">
      <c r="A343" s="1"/>
      <c r="B343" s="1"/>
      <c r="C343" s="1"/>
      <c r="D343" s="1"/>
      <c r="E343" s="1"/>
      <c r="F343" s="1"/>
    </row>
    <row r="344" spans="1:6" x14ac:dyDescent="0.25">
      <c r="A344" s="1"/>
      <c r="B344" s="1"/>
      <c r="C344" s="1"/>
      <c r="D344" s="1"/>
      <c r="E344" s="1"/>
      <c r="F344" s="1"/>
    </row>
    <row r="345" spans="1:6" x14ac:dyDescent="0.25">
      <c r="A345" s="1"/>
      <c r="B345" s="1"/>
      <c r="C345" s="1"/>
      <c r="D345" s="1"/>
      <c r="E345" s="1"/>
      <c r="F345" s="1"/>
    </row>
    <row r="346" spans="1:6" x14ac:dyDescent="0.25">
      <c r="A346" s="1"/>
      <c r="B346" s="1"/>
      <c r="C346" s="1"/>
      <c r="D346" s="1"/>
      <c r="E346" s="1"/>
      <c r="F346" s="1"/>
    </row>
    <row r="347" spans="1:6" x14ac:dyDescent="0.25">
      <c r="A347" s="1"/>
      <c r="B347" s="1"/>
      <c r="C347" s="1"/>
      <c r="D347" s="1"/>
      <c r="E347" s="1"/>
      <c r="F347" s="1"/>
    </row>
    <row r="348" spans="1:6" x14ac:dyDescent="0.25">
      <c r="A348" s="1"/>
      <c r="B348" s="1"/>
      <c r="C348" s="1"/>
      <c r="D348" s="1"/>
      <c r="E348" s="1"/>
      <c r="F348" s="1"/>
    </row>
    <row r="349" spans="1:6" x14ac:dyDescent="0.25">
      <c r="A349" s="1"/>
      <c r="B349" s="1"/>
      <c r="C349" s="1"/>
      <c r="D349" s="1"/>
      <c r="E349" s="1"/>
      <c r="F349" s="1"/>
    </row>
    <row r="350" spans="1:6" x14ac:dyDescent="0.25">
      <c r="A350" s="1"/>
      <c r="B350" s="1"/>
      <c r="C350" s="1"/>
      <c r="D350" s="1"/>
      <c r="E350" s="1"/>
      <c r="F350" s="1"/>
    </row>
    <row r="351" spans="1:6" x14ac:dyDescent="0.25">
      <c r="A351" s="1"/>
      <c r="B351" s="1"/>
      <c r="C351" s="1"/>
      <c r="D351" s="1"/>
      <c r="E351" s="1"/>
      <c r="F351" s="1"/>
    </row>
    <row r="352" spans="1:6" x14ac:dyDescent="0.25">
      <c r="A352" s="1"/>
      <c r="B352" s="1"/>
      <c r="C352" s="1"/>
      <c r="D352" s="1"/>
      <c r="E352" s="1"/>
      <c r="F352" s="1"/>
    </row>
    <row r="353" spans="1:6" x14ac:dyDescent="0.25">
      <c r="A353" s="1"/>
      <c r="B353" s="1"/>
      <c r="C353" s="1"/>
      <c r="D353" s="1"/>
      <c r="E353" s="1"/>
      <c r="F353" s="1"/>
    </row>
    <row r="354" spans="1:6" x14ac:dyDescent="0.25">
      <c r="A354" s="1"/>
      <c r="B354" s="1"/>
      <c r="C354" s="1"/>
      <c r="D354" s="1"/>
      <c r="E354" s="1"/>
      <c r="F354" s="1"/>
    </row>
    <row r="355" spans="1:6" x14ac:dyDescent="0.25">
      <c r="A355" s="1"/>
      <c r="B355" s="1"/>
      <c r="C355" s="1"/>
      <c r="D355" s="1"/>
      <c r="E355" s="1"/>
      <c r="F355" s="1"/>
    </row>
    <row r="356" spans="1:6" x14ac:dyDescent="0.25">
      <c r="A356" s="1"/>
      <c r="B356" s="1"/>
      <c r="C356" s="1"/>
      <c r="D356" s="1"/>
      <c r="E356" s="1"/>
      <c r="F356" s="1"/>
    </row>
    <row r="357" spans="1:6" x14ac:dyDescent="0.25">
      <c r="A357" s="1"/>
      <c r="B357" s="1"/>
      <c r="C357" s="1"/>
      <c r="D357" s="1"/>
      <c r="E357" s="1"/>
      <c r="F357" s="1"/>
    </row>
    <row r="358" spans="1:6" x14ac:dyDescent="0.25">
      <c r="A358" s="1"/>
      <c r="B358" s="1"/>
      <c r="C358" s="1"/>
      <c r="D358" s="1"/>
      <c r="E358" s="1"/>
      <c r="F358" s="1"/>
    </row>
    <row r="359" spans="1:6" x14ac:dyDescent="0.25">
      <c r="A359" s="1"/>
      <c r="B359" s="1"/>
      <c r="C359" s="1"/>
      <c r="D359" s="1"/>
      <c r="E359" s="1"/>
      <c r="F359" s="1"/>
    </row>
    <row r="360" spans="1:6" x14ac:dyDescent="0.25">
      <c r="A360" s="1"/>
      <c r="B360" s="1"/>
      <c r="C360" s="1"/>
      <c r="D360" s="1"/>
      <c r="E360" s="1"/>
      <c r="F360" s="1"/>
    </row>
    <row r="361" spans="1:6" x14ac:dyDescent="0.25">
      <c r="A361" s="1"/>
      <c r="B361" s="1"/>
      <c r="C361" s="1"/>
      <c r="D361" s="1"/>
      <c r="E361" s="1"/>
      <c r="F361" s="1"/>
    </row>
    <row r="362" spans="1:6" x14ac:dyDescent="0.25">
      <c r="A362" s="1"/>
      <c r="B362" s="1"/>
      <c r="C362" s="1"/>
      <c r="D362" s="1"/>
      <c r="E362" s="1"/>
      <c r="F362" s="1"/>
    </row>
    <row r="363" spans="1:6" x14ac:dyDescent="0.25">
      <c r="A363" s="1"/>
      <c r="B363" s="1"/>
      <c r="C363" s="1"/>
      <c r="D363" s="1"/>
      <c r="E363" s="1"/>
      <c r="F363" s="1"/>
    </row>
    <row r="364" spans="1:6" x14ac:dyDescent="0.25">
      <c r="A364" s="1"/>
      <c r="B364" s="1"/>
      <c r="C364" s="1"/>
      <c r="D364" s="1"/>
      <c r="E364" s="1"/>
      <c r="F364" s="1"/>
    </row>
    <row r="365" spans="1:6" x14ac:dyDescent="0.25">
      <c r="A365" s="1"/>
      <c r="B365" s="1"/>
      <c r="C365" s="1"/>
      <c r="D365" s="1"/>
      <c r="E365" s="1"/>
      <c r="F365" s="1"/>
    </row>
    <row r="366" spans="1:6" x14ac:dyDescent="0.25">
      <c r="A366" s="1"/>
      <c r="B366" s="1"/>
      <c r="C366" s="1"/>
      <c r="D366" s="1"/>
      <c r="E366" s="1"/>
      <c r="F366" s="1"/>
    </row>
    <row r="367" spans="1:6" x14ac:dyDescent="0.25">
      <c r="A367" s="1"/>
      <c r="B367" s="1"/>
      <c r="C367" s="1"/>
      <c r="D367" s="1"/>
      <c r="E367" s="1"/>
      <c r="F367" s="1"/>
    </row>
    <row r="368" spans="1:6" x14ac:dyDescent="0.25">
      <c r="A368" s="1"/>
      <c r="B368" s="1"/>
      <c r="C368" s="1"/>
      <c r="D368" s="1"/>
      <c r="E368" s="1"/>
      <c r="F368" s="1"/>
    </row>
    <row r="369" spans="1:6" x14ac:dyDescent="0.25">
      <c r="A369" s="1"/>
      <c r="B369" s="1"/>
      <c r="C369" s="1"/>
      <c r="D369" s="1"/>
      <c r="E369" s="1"/>
      <c r="F369" s="1"/>
    </row>
    <row r="370" spans="1:6" x14ac:dyDescent="0.25">
      <c r="A370" s="1"/>
      <c r="B370" s="1"/>
      <c r="C370" s="1"/>
      <c r="D370" s="1"/>
      <c r="E370" s="1"/>
      <c r="F370" s="1"/>
    </row>
    <row r="371" spans="1:6" x14ac:dyDescent="0.25">
      <c r="A371" s="1"/>
      <c r="B371" s="1"/>
      <c r="C371" s="1"/>
      <c r="D371" s="1"/>
      <c r="E371" s="1"/>
      <c r="F371" s="1"/>
    </row>
    <row r="372" spans="1:6" x14ac:dyDescent="0.25">
      <c r="A372" s="1"/>
      <c r="B372" s="1"/>
      <c r="C372" s="1"/>
      <c r="D372" s="1"/>
      <c r="E372" s="1"/>
      <c r="F372" s="1"/>
    </row>
    <row r="373" spans="1:6" x14ac:dyDescent="0.25">
      <c r="A373" s="1"/>
      <c r="B373" s="1"/>
      <c r="C373" s="1"/>
      <c r="D373" s="1"/>
      <c r="E373" s="1"/>
      <c r="F373" s="1"/>
    </row>
    <row r="374" spans="1:6" x14ac:dyDescent="0.25">
      <c r="A374" s="1"/>
      <c r="B374" s="1"/>
      <c r="C374" s="1"/>
      <c r="D374" s="1"/>
      <c r="E374" s="1"/>
      <c r="F374" s="1"/>
    </row>
    <row r="375" spans="1:6" x14ac:dyDescent="0.25">
      <c r="A375" s="1"/>
      <c r="B375" s="1"/>
      <c r="C375" s="1"/>
      <c r="D375" s="1"/>
      <c r="E375" s="1"/>
      <c r="F375" s="1"/>
    </row>
    <row r="376" spans="1:6" x14ac:dyDescent="0.25">
      <c r="A376" s="1"/>
      <c r="B376" s="1"/>
      <c r="C376" s="1"/>
      <c r="D376" s="1"/>
      <c r="E376" s="1"/>
      <c r="F376" s="1"/>
    </row>
    <row r="377" spans="1:6" x14ac:dyDescent="0.25">
      <c r="A377" s="1"/>
      <c r="B377" s="1"/>
      <c r="C377" s="1"/>
      <c r="D377" s="1"/>
      <c r="E377" s="1"/>
      <c r="F377" s="1"/>
    </row>
    <row r="378" spans="1:6" x14ac:dyDescent="0.25">
      <c r="A378" s="1"/>
      <c r="B378" s="1"/>
      <c r="C378" s="1"/>
      <c r="D378" s="1"/>
      <c r="E378" s="1"/>
      <c r="F378" s="1"/>
    </row>
    <row r="379" spans="1:6" x14ac:dyDescent="0.25">
      <c r="A379" s="1"/>
      <c r="B379" s="1"/>
      <c r="C379" s="1"/>
      <c r="D379" s="1"/>
      <c r="E379" s="1"/>
      <c r="F379" s="1"/>
    </row>
    <row r="380" spans="1:6" x14ac:dyDescent="0.25">
      <c r="A380" s="1"/>
      <c r="B380" s="1"/>
      <c r="C380" s="1"/>
      <c r="D380" s="1"/>
      <c r="E380" s="1"/>
      <c r="F380" s="1"/>
    </row>
    <row r="381" spans="1:6" x14ac:dyDescent="0.25">
      <c r="A381" s="1"/>
      <c r="B381" s="1"/>
      <c r="C381" s="1"/>
      <c r="D381" s="1"/>
      <c r="E381" s="1"/>
      <c r="F381" s="1"/>
    </row>
    <row r="382" spans="1:6" x14ac:dyDescent="0.25">
      <c r="A382" s="1"/>
      <c r="B382" s="1"/>
      <c r="C382" s="1"/>
      <c r="D382" s="1"/>
      <c r="E382" s="1"/>
      <c r="F382" s="1"/>
    </row>
    <row r="383" spans="1:6" x14ac:dyDescent="0.25">
      <c r="A383" s="1"/>
      <c r="B383" s="1"/>
      <c r="C383" s="1"/>
      <c r="D383" s="1"/>
      <c r="E383" s="1"/>
      <c r="F383" s="1"/>
    </row>
    <row r="384" spans="1:6" x14ac:dyDescent="0.25">
      <c r="A384" s="1"/>
      <c r="B384" s="1"/>
      <c r="C384" s="1"/>
      <c r="D384" s="1"/>
      <c r="E384" s="1"/>
      <c r="F384" s="1"/>
    </row>
    <row r="385" spans="1:6" x14ac:dyDescent="0.25">
      <c r="A385" s="1"/>
      <c r="B385" s="1"/>
      <c r="C385" s="1"/>
      <c r="D385" s="1"/>
      <c r="E385" s="1"/>
      <c r="F385" s="1"/>
    </row>
    <row r="386" spans="1:6" x14ac:dyDescent="0.25">
      <c r="A386" s="1"/>
      <c r="B386" s="1"/>
      <c r="C386" s="1"/>
      <c r="D386" s="1"/>
      <c r="E386" s="1"/>
      <c r="F386" s="1"/>
    </row>
    <row r="387" spans="1:6" x14ac:dyDescent="0.25">
      <c r="A387" s="1"/>
      <c r="B387" s="1"/>
      <c r="C387" s="1"/>
      <c r="D387" s="1"/>
      <c r="E387" s="1"/>
      <c r="F387" s="1"/>
    </row>
    <row r="388" spans="1:6" x14ac:dyDescent="0.25">
      <c r="A388" s="1"/>
      <c r="B388" s="1"/>
      <c r="C388" s="1"/>
      <c r="D388" s="1"/>
      <c r="E388" s="1"/>
      <c r="F388" s="1"/>
    </row>
    <row r="389" spans="1:6" x14ac:dyDescent="0.25">
      <c r="A389" s="1"/>
      <c r="B389" s="1"/>
      <c r="C389" s="1"/>
      <c r="D389" s="1"/>
      <c r="E389" s="1"/>
      <c r="F389" s="1"/>
    </row>
    <row r="390" spans="1:6" x14ac:dyDescent="0.25">
      <c r="A390" s="1"/>
      <c r="B390" s="1"/>
      <c r="C390" s="1"/>
      <c r="D390" s="1"/>
      <c r="E390" s="1"/>
      <c r="F390" s="1"/>
    </row>
    <row r="391" spans="1:6" x14ac:dyDescent="0.25">
      <c r="A391" s="1"/>
      <c r="B391" s="1"/>
      <c r="C391" s="1"/>
      <c r="D391" s="1"/>
      <c r="E391" s="1"/>
      <c r="F391" s="1"/>
    </row>
    <row r="392" spans="1:6" x14ac:dyDescent="0.25">
      <c r="A392" s="1"/>
      <c r="B392" s="1"/>
      <c r="C392" s="1"/>
      <c r="D392" s="1"/>
      <c r="E392" s="1"/>
      <c r="F392" s="1"/>
    </row>
    <row r="393" spans="1:6" x14ac:dyDescent="0.25">
      <c r="A393" s="1"/>
      <c r="B393" s="1"/>
      <c r="C393" s="1"/>
      <c r="D393" s="1"/>
      <c r="E393" s="1"/>
      <c r="F393" s="1"/>
    </row>
    <row r="394" spans="1:6" x14ac:dyDescent="0.25">
      <c r="A394" s="1"/>
      <c r="B394" s="1"/>
      <c r="C394" s="1"/>
      <c r="D394" s="1"/>
      <c r="E394" s="1"/>
      <c r="F394" s="1"/>
    </row>
    <row r="395" spans="1:6" x14ac:dyDescent="0.25">
      <c r="A395" s="1"/>
      <c r="B395" s="1"/>
      <c r="C395" s="1"/>
      <c r="D395" s="1"/>
      <c r="E395" s="1"/>
      <c r="F395" s="1"/>
    </row>
    <row r="396" spans="1:6" x14ac:dyDescent="0.25">
      <c r="A396" s="1"/>
      <c r="B396" s="1"/>
      <c r="C396" s="1"/>
      <c r="D396" s="1"/>
      <c r="E396" s="1"/>
      <c r="F396" s="1"/>
    </row>
    <row r="397" spans="1:6" x14ac:dyDescent="0.25">
      <c r="A397" s="1"/>
      <c r="B397" s="1"/>
      <c r="C397" s="1"/>
      <c r="D397" s="1"/>
      <c r="E397" s="1"/>
      <c r="F397" s="1"/>
    </row>
    <row r="398" spans="1:6" x14ac:dyDescent="0.25">
      <c r="A398" s="1"/>
      <c r="B398" s="1"/>
      <c r="C398" s="1"/>
      <c r="D398" s="1"/>
      <c r="E398" s="1"/>
      <c r="F398" s="1"/>
    </row>
    <row r="399" spans="1:6" x14ac:dyDescent="0.25">
      <c r="A399" s="1"/>
      <c r="B399" s="1"/>
      <c r="C399" s="1"/>
      <c r="D399" s="1"/>
      <c r="E399" s="1"/>
      <c r="F399" s="1"/>
    </row>
    <row r="400" spans="1:6" x14ac:dyDescent="0.25">
      <c r="A400" s="1"/>
      <c r="B400" s="1"/>
      <c r="C400" s="1"/>
      <c r="D400" s="1"/>
      <c r="E400" s="1"/>
      <c r="F400" s="1"/>
    </row>
    <row r="401" spans="1:6" x14ac:dyDescent="0.25">
      <c r="A401" s="1"/>
      <c r="B401" s="1"/>
      <c r="C401" s="1"/>
      <c r="D401" s="1"/>
      <c r="E401" s="1"/>
      <c r="F401" s="1"/>
    </row>
    <row r="402" spans="1:6" x14ac:dyDescent="0.25">
      <c r="A402" s="1"/>
      <c r="B402" s="1"/>
      <c r="C402" s="1"/>
      <c r="D402" s="1"/>
      <c r="E402" s="1"/>
      <c r="F402" s="1"/>
    </row>
    <row r="403" spans="1:6" x14ac:dyDescent="0.25">
      <c r="A403" s="1"/>
      <c r="B403" s="1"/>
      <c r="C403" s="1"/>
      <c r="D403" s="1"/>
      <c r="E403" s="1"/>
      <c r="F403" s="1"/>
    </row>
    <row r="404" spans="1:6" x14ac:dyDescent="0.25">
      <c r="A404" s="1"/>
      <c r="B404" s="1"/>
      <c r="C404" s="1"/>
      <c r="D404" s="1"/>
      <c r="E404" s="1"/>
      <c r="F404" s="1"/>
    </row>
    <row r="405" spans="1:6" x14ac:dyDescent="0.25">
      <c r="A405" s="1"/>
      <c r="B405" s="1"/>
      <c r="C405" s="1"/>
      <c r="D405" s="1"/>
      <c r="E405" s="1"/>
      <c r="F405" s="1"/>
    </row>
    <row r="406" spans="1:6" x14ac:dyDescent="0.25">
      <c r="A406" s="1"/>
      <c r="B406" s="1"/>
      <c r="C406" s="1"/>
      <c r="D406" s="1"/>
      <c r="E406" s="1"/>
      <c r="F406" s="1"/>
    </row>
    <row r="407" spans="1:6" x14ac:dyDescent="0.25">
      <c r="A407" s="1"/>
      <c r="B407" s="1"/>
      <c r="C407" s="1"/>
      <c r="D407" s="1"/>
      <c r="E407" s="1"/>
      <c r="F407" s="1"/>
    </row>
    <row r="408" spans="1:6" x14ac:dyDescent="0.25">
      <c r="A408" s="1"/>
      <c r="B408" s="1"/>
      <c r="C408" s="1"/>
      <c r="D408" s="1"/>
      <c r="E408" s="1"/>
      <c r="F408" s="1"/>
    </row>
    <row r="409" spans="1:6" x14ac:dyDescent="0.25">
      <c r="A409" s="1"/>
      <c r="B409" s="1"/>
      <c r="C409" s="1"/>
      <c r="D409" s="1"/>
      <c r="E409" s="1"/>
      <c r="F409" s="1"/>
    </row>
    <row r="410" spans="1:6" x14ac:dyDescent="0.25">
      <c r="A410" s="1"/>
      <c r="B410" s="1"/>
      <c r="C410" s="1"/>
      <c r="D410" s="1"/>
      <c r="E410" s="1"/>
      <c r="F410" s="1"/>
    </row>
    <row r="411" spans="1:6" x14ac:dyDescent="0.25">
      <c r="A411" s="1"/>
      <c r="B411" s="1"/>
      <c r="C411" s="1"/>
      <c r="D411" s="1"/>
      <c r="E411" s="1"/>
      <c r="F411" s="1"/>
    </row>
    <row r="412" spans="1:6" x14ac:dyDescent="0.25">
      <c r="A412" s="1"/>
      <c r="B412" s="1"/>
      <c r="C412" s="1"/>
      <c r="D412" s="1"/>
      <c r="E412" s="1"/>
      <c r="F412" s="1"/>
    </row>
    <row r="413" spans="1:6" x14ac:dyDescent="0.25">
      <c r="A413" s="1"/>
      <c r="B413" s="1"/>
      <c r="C413" s="1"/>
      <c r="D413" s="1"/>
      <c r="E413" s="1"/>
      <c r="F413" s="1"/>
    </row>
    <row r="414" spans="1:6" x14ac:dyDescent="0.25">
      <c r="A414" s="1"/>
      <c r="B414" s="1"/>
      <c r="C414" s="1"/>
      <c r="D414" s="1"/>
      <c r="E414" s="1"/>
      <c r="F414" s="1"/>
    </row>
    <row r="415" spans="1:6" x14ac:dyDescent="0.25">
      <c r="A415" s="1"/>
      <c r="B415" s="1"/>
      <c r="C415" s="1"/>
      <c r="D415" s="1"/>
      <c r="E415" s="1"/>
      <c r="F415" s="1"/>
    </row>
    <row r="416" spans="1:6" x14ac:dyDescent="0.25">
      <c r="A416" s="1"/>
      <c r="B416" s="1"/>
      <c r="C416" s="1"/>
      <c r="D416" s="1"/>
      <c r="E416" s="1"/>
      <c r="F416" s="1"/>
    </row>
    <row r="417" spans="1:6" x14ac:dyDescent="0.25">
      <c r="A417" s="1"/>
      <c r="B417" s="1"/>
      <c r="C417" s="1"/>
      <c r="D417" s="1"/>
      <c r="E417" s="1"/>
      <c r="F417" s="1"/>
    </row>
    <row r="418" spans="1:6" x14ac:dyDescent="0.25">
      <c r="A418" s="1"/>
      <c r="B418" s="1"/>
      <c r="C418" s="1"/>
      <c r="D418" s="1"/>
      <c r="E418" s="1"/>
      <c r="F418" s="1"/>
    </row>
    <row r="419" spans="1:6" x14ac:dyDescent="0.25">
      <c r="A419" s="1"/>
      <c r="B419" s="1"/>
      <c r="C419" s="1"/>
      <c r="D419" s="1"/>
      <c r="E419" s="1"/>
      <c r="F419" s="1"/>
    </row>
    <row r="420" spans="1:6" x14ac:dyDescent="0.25">
      <c r="A420" s="1"/>
      <c r="B420" s="1"/>
      <c r="C420" s="1"/>
      <c r="D420" s="1"/>
      <c r="E420" s="1"/>
      <c r="F420" s="1"/>
    </row>
    <row r="421" spans="1:6" x14ac:dyDescent="0.25">
      <c r="A421" s="1"/>
      <c r="B421" s="1"/>
      <c r="C421" s="1"/>
      <c r="D421" s="1"/>
      <c r="E421" s="1"/>
      <c r="F421" s="1"/>
    </row>
    <row r="422" spans="1:6" x14ac:dyDescent="0.25">
      <c r="A422" s="1"/>
      <c r="B422" s="1"/>
      <c r="C422" s="1"/>
      <c r="D422" s="1"/>
      <c r="E422" s="1"/>
      <c r="F422" s="1"/>
    </row>
    <row r="423" spans="1:6" x14ac:dyDescent="0.25">
      <c r="A423" s="1"/>
      <c r="B423" s="1"/>
      <c r="C423" s="1"/>
      <c r="D423" s="1"/>
      <c r="E423" s="1"/>
      <c r="F423" s="1"/>
    </row>
    <row r="424" spans="1:6" x14ac:dyDescent="0.25">
      <c r="A424" s="1"/>
      <c r="B424" s="1"/>
      <c r="C424" s="1"/>
      <c r="D424" s="1"/>
      <c r="E424" s="1"/>
      <c r="F424" s="1"/>
    </row>
    <row r="425" spans="1:6" x14ac:dyDescent="0.25">
      <c r="A425" s="1"/>
      <c r="B425" s="1"/>
      <c r="C425" s="1"/>
      <c r="D425" s="1"/>
      <c r="E425" s="1"/>
      <c r="F425" s="1"/>
    </row>
    <row r="426" spans="1:6" x14ac:dyDescent="0.25">
      <c r="A426" s="1"/>
      <c r="B426" s="1"/>
      <c r="C426" s="1"/>
      <c r="D426" s="1"/>
      <c r="E426" s="1"/>
      <c r="F426" s="1"/>
    </row>
    <row r="427" spans="1:6" x14ac:dyDescent="0.25">
      <c r="A427" s="1"/>
      <c r="B427" s="1"/>
      <c r="C427" s="1"/>
      <c r="D427" s="1"/>
      <c r="E427" s="1"/>
      <c r="F427" s="1"/>
    </row>
    <row r="428" spans="1:6" x14ac:dyDescent="0.25">
      <c r="A428" s="1"/>
      <c r="B428" s="1"/>
      <c r="C428" s="1"/>
      <c r="D428" s="1"/>
      <c r="E428" s="1"/>
      <c r="F428" s="1"/>
    </row>
    <row r="429" spans="1:6" x14ac:dyDescent="0.25">
      <c r="A429" s="1"/>
      <c r="B429" s="1"/>
      <c r="C429" s="1"/>
      <c r="D429" s="1"/>
      <c r="E429" s="1"/>
      <c r="F429" s="1"/>
    </row>
    <row r="430" spans="1:6" x14ac:dyDescent="0.25">
      <c r="A430" s="1"/>
      <c r="B430" s="1"/>
      <c r="C430" s="1"/>
      <c r="D430" s="1"/>
      <c r="E430" s="1"/>
      <c r="F430" s="1"/>
    </row>
    <row r="431" spans="1:6" x14ac:dyDescent="0.25">
      <c r="A431" s="1"/>
      <c r="B431" s="1"/>
      <c r="C431" s="1"/>
      <c r="D431" s="1"/>
      <c r="E431" s="1"/>
      <c r="F431" s="1"/>
    </row>
    <row r="432" spans="1:6" x14ac:dyDescent="0.25">
      <c r="A432" s="1"/>
      <c r="B432" s="1"/>
      <c r="C432" s="1"/>
      <c r="D432" s="1"/>
      <c r="E432" s="1"/>
      <c r="F432" s="1"/>
    </row>
    <row r="433" spans="1:6" x14ac:dyDescent="0.25">
      <c r="A433" s="1"/>
      <c r="B433" s="1"/>
      <c r="C433" s="1"/>
      <c r="D433" s="1"/>
      <c r="E433" s="1"/>
      <c r="F433" s="1"/>
    </row>
    <row r="434" spans="1:6" x14ac:dyDescent="0.25">
      <c r="A434" s="1"/>
      <c r="B434" s="1"/>
      <c r="C434" s="1"/>
      <c r="D434" s="1"/>
      <c r="E434" s="1"/>
      <c r="F434" s="1"/>
    </row>
    <row r="435" spans="1:6" x14ac:dyDescent="0.25">
      <c r="A435" s="1"/>
      <c r="B435" s="1"/>
      <c r="C435" s="1"/>
      <c r="D435" s="1"/>
      <c r="E435" s="1"/>
      <c r="F435" s="1"/>
    </row>
    <row r="436" spans="1:6" x14ac:dyDescent="0.25">
      <c r="A436" s="1"/>
      <c r="B436" s="1"/>
      <c r="C436" s="1"/>
      <c r="D436" s="1"/>
      <c r="E436" s="1"/>
      <c r="F436" s="1"/>
    </row>
    <row r="437" spans="1:6" x14ac:dyDescent="0.25">
      <c r="A437" s="1"/>
      <c r="B437" s="1"/>
      <c r="C437" s="1"/>
      <c r="D437" s="1"/>
      <c r="E437" s="1"/>
      <c r="F437" s="1"/>
    </row>
    <row r="438" spans="1:6" x14ac:dyDescent="0.25">
      <c r="A438" s="1"/>
      <c r="B438" s="1"/>
      <c r="C438" s="1"/>
      <c r="D438" s="1"/>
      <c r="E438" s="1"/>
      <c r="F438" s="1"/>
    </row>
    <row r="439" spans="1:6" x14ac:dyDescent="0.25">
      <c r="A439" s="1"/>
      <c r="B439" s="1"/>
      <c r="C439" s="1"/>
      <c r="D439" s="1"/>
      <c r="E439" s="1"/>
      <c r="F439" s="1"/>
    </row>
    <row r="440" spans="1:6" x14ac:dyDescent="0.25">
      <c r="A440" s="1"/>
      <c r="B440" s="1"/>
      <c r="C440" s="1"/>
      <c r="D440" s="1"/>
      <c r="E440" s="1"/>
      <c r="F440" s="1"/>
    </row>
    <row r="441" spans="1:6" x14ac:dyDescent="0.25">
      <c r="A441" s="1"/>
      <c r="B441" s="1"/>
      <c r="C441" s="1"/>
      <c r="D441" s="1"/>
      <c r="E441" s="1"/>
      <c r="F441" s="1"/>
    </row>
    <row r="442" spans="1:6" x14ac:dyDescent="0.25">
      <c r="A442" s="1"/>
      <c r="B442" s="1"/>
      <c r="C442" s="1"/>
      <c r="D442" s="1"/>
      <c r="E442" s="1"/>
      <c r="F442" s="1"/>
    </row>
    <row r="443" spans="1:6" x14ac:dyDescent="0.25">
      <c r="A443" s="1"/>
      <c r="B443" s="1"/>
      <c r="C443" s="1"/>
      <c r="D443" s="1"/>
      <c r="E443" s="1"/>
      <c r="F443" s="1"/>
    </row>
    <row r="444" spans="1:6" x14ac:dyDescent="0.25">
      <c r="A444" s="1"/>
      <c r="B444" s="1"/>
      <c r="C444" s="1"/>
      <c r="D444" s="1"/>
      <c r="E444" s="1"/>
      <c r="F444" s="1"/>
    </row>
    <row r="445" spans="1:6" x14ac:dyDescent="0.25">
      <c r="A445" s="1"/>
      <c r="B445" s="1"/>
      <c r="C445" s="1"/>
      <c r="D445" s="1"/>
      <c r="E445" s="1"/>
      <c r="F445" s="1"/>
    </row>
    <row r="446" spans="1:6" x14ac:dyDescent="0.25">
      <c r="A446" s="1"/>
      <c r="B446" s="1"/>
      <c r="C446" s="1"/>
      <c r="D446" s="1"/>
      <c r="E446" s="1"/>
      <c r="F446" s="1"/>
    </row>
    <row r="447" spans="1:6" x14ac:dyDescent="0.25">
      <c r="A447" s="1"/>
      <c r="B447" s="1"/>
      <c r="C447" s="1"/>
      <c r="D447" s="1"/>
      <c r="E447" s="1"/>
      <c r="F447" s="1"/>
    </row>
    <row r="448" spans="1:6" x14ac:dyDescent="0.25">
      <c r="A448" s="1"/>
      <c r="B448" s="1"/>
      <c r="C448" s="1"/>
      <c r="D448" s="1"/>
      <c r="E448" s="1"/>
      <c r="F448" s="1"/>
    </row>
    <row r="449" spans="1:6" x14ac:dyDescent="0.25">
      <c r="A449" s="1"/>
      <c r="B449" s="1"/>
      <c r="C449" s="1"/>
      <c r="D449" s="1"/>
      <c r="E449" s="1"/>
      <c r="F449" s="1"/>
    </row>
    <row r="450" spans="1:6" x14ac:dyDescent="0.25">
      <c r="A450" s="1"/>
      <c r="B450" s="1"/>
      <c r="C450" s="1"/>
      <c r="D450" s="1"/>
      <c r="E450" s="1"/>
      <c r="F450" s="1"/>
    </row>
    <row r="451" spans="1:6" x14ac:dyDescent="0.25">
      <c r="A451" s="1"/>
      <c r="B451" s="1"/>
      <c r="C451" s="1"/>
      <c r="D451" s="1"/>
      <c r="E451" s="1"/>
      <c r="F451" s="1"/>
    </row>
    <row r="452" spans="1:6" x14ac:dyDescent="0.25">
      <c r="A452" s="1"/>
      <c r="B452" s="1"/>
      <c r="C452" s="1"/>
      <c r="D452" s="1"/>
      <c r="E452" s="1"/>
      <c r="F452" s="1"/>
    </row>
    <row r="453" spans="1:6" x14ac:dyDescent="0.25">
      <c r="A453" s="1"/>
      <c r="B453" s="1"/>
      <c r="C453" s="1"/>
      <c r="D453" s="1"/>
      <c r="E453" s="1"/>
      <c r="F453" s="1"/>
    </row>
    <row r="454" spans="1:6" x14ac:dyDescent="0.25">
      <c r="A454" s="1"/>
      <c r="B454" s="1"/>
      <c r="C454" s="1"/>
      <c r="D454" s="1"/>
      <c r="E454" s="1"/>
      <c r="F454" s="1"/>
    </row>
    <row r="455" spans="1:6" x14ac:dyDescent="0.25">
      <c r="A455" s="1"/>
      <c r="B455" s="1"/>
      <c r="C455" s="1"/>
      <c r="D455" s="1"/>
      <c r="E455" s="1"/>
      <c r="F455" s="1"/>
    </row>
    <row r="456" spans="1:6" x14ac:dyDescent="0.25">
      <c r="A456" s="1"/>
      <c r="B456" s="1"/>
      <c r="C456" s="1"/>
      <c r="D456" s="1"/>
      <c r="E456" s="1"/>
      <c r="F456" s="1"/>
    </row>
    <row r="457" spans="1:6" x14ac:dyDescent="0.25">
      <c r="A457" s="1"/>
      <c r="B457" s="1"/>
      <c r="C457" s="1"/>
      <c r="D457" s="1"/>
      <c r="E457" s="1"/>
      <c r="F457" s="1"/>
    </row>
    <row r="458" spans="1:6" x14ac:dyDescent="0.25">
      <c r="A458" s="1"/>
      <c r="B458" s="1"/>
      <c r="C458" s="1"/>
      <c r="D458" s="1"/>
      <c r="E458" s="1"/>
      <c r="F458" s="1"/>
    </row>
    <row r="459" spans="1:6" x14ac:dyDescent="0.25">
      <c r="A459" s="1"/>
      <c r="B459" s="1"/>
      <c r="C459" s="1"/>
      <c r="D459" s="1"/>
      <c r="E459" s="1"/>
      <c r="F459" s="1"/>
    </row>
    <row r="460" spans="1:6" x14ac:dyDescent="0.25">
      <c r="A460" s="1"/>
      <c r="B460" s="1"/>
      <c r="C460" s="1"/>
      <c r="D460" s="1"/>
      <c r="E460" s="1"/>
      <c r="F460" s="1"/>
    </row>
    <row r="461" spans="1:6" x14ac:dyDescent="0.25">
      <c r="A461" s="1"/>
      <c r="B461" s="1"/>
      <c r="C461" s="1"/>
      <c r="D461" s="1"/>
      <c r="E461" s="1"/>
      <c r="F461" s="1"/>
    </row>
    <row r="462" spans="1:6" x14ac:dyDescent="0.25">
      <c r="A462" s="1"/>
      <c r="B462" s="1"/>
      <c r="C462" s="1"/>
      <c r="D462" s="1"/>
      <c r="E462" s="1"/>
      <c r="F462" s="1"/>
    </row>
    <row r="463" spans="1:6" x14ac:dyDescent="0.25">
      <c r="A463" s="1"/>
      <c r="B463" s="1"/>
      <c r="C463" s="1"/>
      <c r="D463" s="1"/>
      <c r="E463" s="1"/>
      <c r="F463" s="1"/>
    </row>
    <row r="464" spans="1:6" x14ac:dyDescent="0.25">
      <c r="A464" s="1"/>
      <c r="B464" s="1"/>
      <c r="C464" s="1"/>
      <c r="D464" s="1"/>
      <c r="E464" s="1"/>
      <c r="F464" s="1"/>
    </row>
    <row r="465" spans="1:6" x14ac:dyDescent="0.25">
      <c r="A465" s="1"/>
      <c r="B465" s="1"/>
      <c r="C465" s="1"/>
      <c r="D465" s="1"/>
      <c r="E465" s="1"/>
      <c r="F465" s="1"/>
    </row>
    <row r="466" spans="1:6" x14ac:dyDescent="0.25">
      <c r="A466" s="1"/>
      <c r="B466" s="1"/>
      <c r="C466" s="1"/>
      <c r="D466" s="1"/>
      <c r="E466" s="1"/>
      <c r="F466" s="1"/>
    </row>
    <row r="467" spans="1:6" x14ac:dyDescent="0.25">
      <c r="A467" s="1"/>
      <c r="B467" s="1"/>
      <c r="C467" s="1"/>
      <c r="D467" s="1"/>
      <c r="E467" s="1"/>
      <c r="F467" s="1"/>
    </row>
    <row r="468" spans="1:6" x14ac:dyDescent="0.25">
      <c r="A468" s="1"/>
      <c r="B468" s="1"/>
      <c r="C468" s="1"/>
      <c r="D468" s="1"/>
      <c r="E468" s="1"/>
      <c r="F468" s="1"/>
    </row>
    <row r="469" spans="1:6" x14ac:dyDescent="0.25">
      <c r="A469" s="1"/>
      <c r="B469" s="1"/>
      <c r="C469" s="1"/>
      <c r="D469" s="1"/>
      <c r="E469" s="1"/>
      <c r="F469" s="1"/>
    </row>
    <row r="470" spans="1:6" x14ac:dyDescent="0.25">
      <c r="A470" s="1"/>
      <c r="B470" s="1"/>
      <c r="C470" s="1"/>
      <c r="D470" s="1"/>
      <c r="E470" s="1"/>
      <c r="F470" s="1"/>
    </row>
    <row r="471" spans="1:6" x14ac:dyDescent="0.25">
      <c r="A471" s="1"/>
      <c r="B471" s="1"/>
      <c r="C471" s="1"/>
      <c r="D471" s="1"/>
      <c r="E471" s="1"/>
      <c r="F471" s="1"/>
    </row>
    <row r="472" spans="1:6" x14ac:dyDescent="0.25">
      <c r="A472" s="1"/>
      <c r="B472" s="1"/>
      <c r="C472" s="1"/>
      <c r="D472" s="1"/>
      <c r="E472" s="1"/>
      <c r="F472" s="1"/>
    </row>
    <row r="473" spans="1:6" x14ac:dyDescent="0.25">
      <c r="A473" s="1"/>
      <c r="B473" s="1"/>
      <c r="C473" s="1"/>
      <c r="D473" s="1"/>
      <c r="E473" s="1"/>
      <c r="F473" s="1"/>
    </row>
    <row r="474" spans="1:6" x14ac:dyDescent="0.25">
      <c r="A474" s="1"/>
      <c r="B474" s="1"/>
      <c r="C474" s="1"/>
      <c r="D474" s="1"/>
      <c r="E474" s="1"/>
      <c r="F474" s="1"/>
    </row>
    <row r="475" spans="1:6" x14ac:dyDescent="0.25">
      <c r="A475" s="1"/>
      <c r="B475" s="1"/>
      <c r="C475" s="1"/>
      <c r="D475" s="1"/>
      <c r="E475" s="1"/>
      <c r="F475" s="1"/>
    </row>
    <row r="476" spans="1:6" x14ac:dyDescent="0.25">
      <c r="A476" s="1"/>
      <c r="B476" s="1"/>
      <c r="C476" s="1"/>
      <c r="D476" s="1"/>
      <c r="E476" s="1"/>
      <c r="F476" s="1"/>
    </row>
    <row r="477" spans="1:6" x14ac:dyDescent="0.25">
      <c r="A477" s="1"/>
      <c r="B477" s="1"/>
      <c r="C477" s="1"/>
      <c r="D477" s="1"/>
      <c r="E477" s="1"/>
      <c r="F477" s="1"/>
    </row>
    <row r="478" spans="1:6" x14ac:dyDescent="0.25">
      <c r="A478" s="1"/>
      <c r="B478" s="1"/>
      <c r="C478" s="1"/>
      <c r="D478" s="1"/>
      <c r="E478" s="1"/>
      <c r="F478" s="1"/>
    </row>
    <row r="479" spans="1:6" x14ac:dyDescent="0.25">
      <c r="A479" s="1"/>
      <c r="B479" s="1"/>
      <c r="C479" s="1"/>
      <c r="D479" s="1"/>
      <c r="E479" s="1"/>
      <c r="F479" s="1"/>
    </row>
    <row r="480" spans="1:6" x14ac:dyDescent="0.25">
      <c r="A480" s="1"/>
      <c r="B480" s="1"/>
      <c r="C480" s="1"/>
      <c r="D480" s="1"/>
      <c r="E480" s="1"/>
      <c r="F480" s="1"/>
    </row>
    <row r="481" spans="1:6" x14ac:dyDescent="0.25">
      <c r="A481" s="1"/>
      <c r="B481" s="1"/>
      <c r="C481" s="1"/>
      <c r="D481" s="1"/>
      <c r="E481" s="1"/>
      <c r="F481" s="1"/>
    </row>
    <row r="482" spans="1:6" x14ac:dyDescent="0.25">
      <c r="A482" s="1"/>
      <c r="B482" s="1"/>
      <c r="C482" s="1"/>
      <c r="D482" s="1"/>
      <c r="E482" s="1"/>
      <c r="F482" s="1"/>
    </row>
    <row r="483" spans="1:6" x14ac:dyDescent="0.25">
      <c r="A483" s="1"/>
      <c r="B483" s="1"/>
      <c r="C483" s="1"/>
      <c r="D483" s="1"/>
      <c r="E483" s="1"/>
      <c r="F483" s="1"/>
    </row>
    <row r="484" spans="1:6" x14ac:dyDescent="0.25">
      <c r="A484" s="1"/>
      <c r="B484" s="1"/>
      <c r="C484" s="1"/>
      <c r="D484" s="1"/>
      <c r="E484" s="1"/>
      <c r="F484" s="1"/>
    </row>
    <row r="485" spans="1:6" x14ac:dyDescent="0.25">
      <c r="A485" s="1"/>
      <c r="B485" s="1"/>
      <c r="C485" s="1"/>
      <c r="D485" s="1"/>
      <c r="E485" s="1"/>
      <c r="F485" s="1"/>
    </row>
    <row r="486" spans="1:6" x14ac:dyDescent="0.25">
      <c r="A486" s="1"/>
      <c r="B486" s="1"/>
      <c r="C486" s="1"/>
      <c r="D486" s="1"/>
      <c r="E486" s="1"/>
      <c r="F486" s="1"/>
    </row>
    <row r="487" spans="1:6" x14ac:dyDescent="0.25">
      <c r="A487" s="1"/>
      <c r="B487" s="1"/>
      <c r="C487" s="1"/>
      <c r="D487" s="1"/>
      <c r="E487" s="1"/>
      <c r="F487" s="1"/>
    </row>
    <row r="488" spans="1:6" x14ac:dyDescent="0.25">
      <c r="A488" s="1"/>
      <c r="B488" s="1"/>
      <c r="C488" s="1"/>
      <c r="D488" s="1"/>
      <c r="E488" s="1"/>
      <c r="F488" s="1"/>
    </row>
    <row r="489" spans="1:6" x14ac:dyDescent="0.25">
      <c r="A489" s="1"/>
      <c r="B489" s="1"/>
      <c r="C489" s="1"/>
      <c r="D489" s="1"/>
      <c r="E489" s="1"/>
      <c r="F489" s="1"/>
    </row>
    <row r="490" spans="1:6" x14ac:dyDescent="0.25">
      <c r="A490" s="1"/>
      <c r="B490" s="1"/>
      <c r="C490" s="1"/>
      <c r="D490" s="1"/>
      <c r="E490" s="1"/>
      <c r="F490" s="1"/>
    </row>
    <row r="491" spans="1:6" x14ac:dyDescent="0.25">
      <c r="A491" s="1"/>
      <c r="B491" s="1"/>
      <c r="C491" s="1"/>
      <c r="D491" s="1"/>
      <c r="E491" s="1"/>
      <c r="F491" s="1"/>
    </row>
    <row r="492" spans="1:6" x14ac:dyDescent="0.25">
      <c r="A492" s="1"/>
      <c r="B492" s="1"/>
      <c r="C492" s="1"/>
      <c r="D492" s="1"/>
      <c r="E492" s="1"/>
      <c r="F492" s="1"/>
    </row>
    <row r="493" spans="1:6" x14ac:dyDescent="0.25">
      <c r="A493" s="1"/>
      <c r="B493" s="1"/>
      <c r="C493" s="1"/>
      <c r="D493" s="1"/>
      <c r="E493" s="1"/>
      <c r="F493" s="1"/>
    </row>
    <row r="494" spans="1:6" x14ac:dyDescent="0.25">
      <c r="A494" s="1"/>
      <c r="B494" s="1"/>
      <c r="C494" s="1"/>
      <c r="D494" s="1"/>
      <c r="E494" s="1"/>
      <c r="F494" s="1"/>
    </row>
    <row r="495" spans="1:6" x14ac:dyDescent="0.25">
      <c r="A495" s="1"/>
      <c r="B495" s="1"/>
      <c r="C495" s="1"/>
      <c r="D495" s="1"/>
      <c r="E495" s="1"/>
      <c r="F495" s="1"/>
    </row>
    <row r="496" spans="1:6" x14ac:dyDescent="0.25">
      <c r="A496" s="1"/>
      <c r="B496" s="1"/>
      <c r="C496" s="1"/>
      <c r="D496" s="1"/>
      <c r="E496" s="1"/>
      <c r="F496" s="1"/>
    </row>
    <row r="497" spans="1:6" x14ac:dyDescent="0.25">
      <c r="A497" s="1"/>
      <c r="B497" s="1"/>
      <c r="C497" s="1"/>
      <c r="D497" s="1"/>
      <c r="E497" s="1"/>
      <c r="F497" s="1"/>
    </row>
    <row r="498" spans="1:6" x14ac:dyDescent="0.25">
      <c r="A498" s="1"/>
      <c r="B498" s="1"/>
      <c r="C498" s="1"/>
      <c r="D498" s="1"/>
      <c r="E498" s="1"/>
      <c r="F498" s="1"/>
    </row>
    <row r="499" spans="1:6" x14ac:dyDescent="0.25">
      <c r="A499" s="1"/>
      <c r="B499" s="1"/>
      <c r="C499" s="1"/>
      <c r="D499" s="1"/>
      <c r="E499" s="1"/>
      <c r="F499" s="1"/>
    </row>
    <row r="500" spans="1:6" x14ac:dyDescent="0.25">
      <c r="A500" s="1"/>
      <c r="B500" s="1"/>
      <c r="C500" s="1"/>
      <c r="D500" s="1"/>
      <c r="E500" s="1"/>
      <c r="F500" s="1"/>
    </row>
  </sheetData>
  <mergeCells count="3">
    <mergeCell ref="A1:D1"/>
    <mergeCell ref="A2:D2"/>
    <mergeCell ref="A3:D3"/>
  </mergeCells>
  <phoneticPr fontId="0" type="noConversion"/>
  <pageMargins left="0.7" right="0.7" top="0.75" bottom="0.75" header="0.3" footer="0.3"/>
  <pageSetup paperSize="9"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29"/>
  <sheetViews>
    <sheetView workbookViewId="0">
      <pane ySplit="8" topLeftCell="A9" activePane="bottomLeft" state="frozen"/>
      <selection pane="bottomLeft" activeCell="C1" sqref="C1:H1"/>
    </sheetView>
  </sheetViews>
  <sheetFormatPr defaultColWidth="0" defaultRowHeight="15" x14ac:dyDescent="0.25"/>
  <cols>
    <col min="1" max="1" width="4.7109375" hidden="1" customWidth="1"/>
    <col min="2" max="2" width="0" hidden="1" customWidth="1"/>
    <col min="3" max="3" width="12.7109375" customWidth="1"/>
    <col min="4" max="4" width="43.7109375" customWidth="1"/>
    <col min="5" max="5" width="5.7109375" customWidth="1"/>
    <col min="6" max="8" width="9.7109375" customWidth="1"/>
    <col min="9" max="9" width="10.7109375" customWidth="1"/>
    <col min="10" max="15" width="0" hidden="1" customWidth="1"/>
    <col min="16" max="16" width="9.7109375" customWidth="1"/>
    <col min="17" max="18" width="0" hidden="1" customWidth="1"/>
    <col min="19" max="19" width="7.7109375" customWidth="1"/>
    <col min="20" max="21" width="0" hidden="1" customWidth="1"/>
    <col min="22" max="22" width="7.7109375" customWidth="1"/>
    <col min="23" max="26" width="0" hidden="1" customWidth="1"/>
    <col min="27" max="27" width="9.140625" customWidth="1"/>
  </cols>
  <sheetData>
    <row r="1" spans="1:26" ht="20.100000000000001" customHeight="1" x14ac:dyDescent="0.25">
      <c r="A1" s="11"/>
      <c r="B1" s="11"/>
      <c r="C1" s="232" t="s">
        <v>336</v>
      </c>
      <c r="D1" s="233"/>
      <c r="E1" s="233"/>
      <c r="F1" s="233"/>
      <c r="G1" s="233"/>
      <c r="H1" s="234"/>
      <c r="I1" s="156" t="s">
        <v>18</v>
      </c>
      <c r="J1" s="11"/>
      <c r="K1" s="3"/>
      <c r="L1" s="3"/>
      <c r="M1" s="3"/>
      <c r="N1" s="3"/>
      <c r="O1" s="3"/>
      <c r="P1" s="5"/>
      <c r="Q1" s="1"/>
      <c r="R1" s="1"/>
      <c r="S1" s="3"/>
      <c r="V1" s="3"/>
      <c r="W1">
        <v>30.126000000000001</v>
      </c>
    </row>
    <row r="2" spans="1:26" ht="20.100000000000001" customHeight="1" x14ac:dyDescent="0.25">
      <c r="A2" s="11"/>
      <c r="B2" s="11"/>
      <c r="C2" s="232" t="s">
        <v>22</v>
      </c>
      <c r="D2" s="233"/>
      <c r="E2" s="233"/>
      <c r="F2" s="233"/>
      <c r="G2" s="233"/>
      <c r="H2" s="234"/>
      <c r="I2" s="156" t="s">
        <v>16</v>
      </c>
      <c r="J2" s="11"/>
      <c r="K2" s="3"/>
      <c r="L2" s="3"/>
      <c r="M2" s="3"/>
      <c r="N2" s="3"/>
      <c r="O2" s="3"/>
      <c r="P2" s="5"/>
      <c r="Q2" s="1"/>
      <c r="R2" s="1"/>
      <c r="S2" s="3"/>
      <c r="V2" s="3"/>
    </row>
    <row r="3" spans="1:26" ht="20.100000000000001" customHeight="1" x14ac:dyDescent="0.25">
      <c r="A3" s="11"/>
      <c r="B3" s="11"/>
      <c r="C3" s="232" t="s">
        <v>23</v>
      </c>
      <c r="D3" s="233"/>
      <c r="E3" s="233"/>
      <c r="F3" s="233"/>
      <c r="G3" s="233"/>
      <c r="H3" s="234"/>
      <c r="I3" s="156" t="s">
        <v>95</v>
      </c>
      <c r="J3" s="11"/>
      <c r="K3" s="3"/>
      <c r="L3" s="3"/>
      <c r="M3" s="3"/>
      <c r="N3" s="3"/>
      <c r="O3" s="3"/>
      <c r="P3" s="5"/>
      <c r="Q3" s="1"/>
      <c r="R3" s="1"/>
      <c r="S3" s="3"/>
      <c r="V3" s="3"/>
    </row>
    <row r="4" spans="1:26" x14ac:dyDescent="0.25">
      <c r="A4" s="3"/>
      <c r="B4" s="3"/>
      <c r="C4" s="5" t="s">
        <v>96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1"/>
      <c r="R4" s="1"/>
      <c r="S4" s="3"/>
      <c r="V4" s="3"/>
    </row>
    <row r="5" spans="1:26" x14ac:dyDescent="0.25">
      <c r="A5" s="3"/>
      <c r="B5" s="3"/>
      <c r="C5" s="157" t="s">
        <v>15</v>
      </c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1"/>
      <c r="R5" s="1"/>
      <c r="S5" s="3"/>
      <c r="V5" s="3"/>
    </row>
    <row r="6" spans="1:26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1"/>
      <c r="R6" s="1"/>
      <c r="S6" s="3"/>
      <c r="V6" s="3"/>
    </row>
    <row r="7" spans="1:26" x14ac:dyDescent="0.25">
      <c r="A7" s="13"/>
      <c r="B7" s="13"/>
      <c r="C7" s="14" t="s">
        <v>68</v>
      </c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"/>
      <c r="R7" s="1"/>
      <c r="S7" s="13"/>
      <c r="V7" s="13"/>
    </row>
    <row r="8" spans="1:26" ht="15.75" x14ac:dyDescent="0.25">
      <c r="A8" s="159" t="s">
        <v>85</v>
      </c>
      <c r="B8" s="159" t="s">
        <v>86</v>
      </c>
      <c r="C8" s="159" t="s">
        <v>87</v>
      </c>
      <c r="D8" s="159" t="s">
        <v>88</v>
      </c>
      <c r="E8" s="159" t="s">
        <v>89</v>
      </c>
      <c r="F8" s="159" t="s">
        <v>90</v>
      </c>
      <c r="G8" s="159" t="s">
        <v>58</v>
      </c>
      <c r="H8" s="159" t="s">
        <v>59</v>
      </c>
      <c r="I8" s="159" t="s">
        <v>91</v>
      </c>
      <c r="J8" s="159"/>
      <c r="K8" s="159"/>
      <c r="L8" s="159"/>
      <c r="M8" s="159"/>
      <c r="N8" s="159"/>
      <c r="O8" s="159"/>
      <c r="P8" s="159" t="s">
        <v>92</v>
      </c>
      <c r="Q8" s="154"/>
      <c r="R8" s="154"/>
      <c r="S8" s="159" t="s">
        <v>93</v>
      </c>
      <c r="T8" s="155"/>
      <c r="U8" s="155"/>
      <c r="V8" s="159" t="s">
        <v>94</v>
      </c>
      <c r="W8" s="153"/>
      <c r="X8" s="153"/>
      <c r="Y8" s="153"/>
      <c r="Z8" s="153"/>
    </row>
    <row r="9" spans="1:26" x14ac:dyDescent="0.25">
      <c r="A9" s="142"/>
      <c r="B9" s="142"/>
      <c r="C9" s="160"/>
      <c r="D9" s="146" t="s">
        <v>69</v>
      </c>
      <c r="E9" s="142"/>
      <c r="F9" s="161"/>
      <c r="G9" s="143"/>
      <c r="H9" s="143"/>
      <c r="I9" s="143"/>
      <c r="J9" s="142"/>
      <c r="K9" s="142"/>
      <c r="L9" s="142"/>
      <c r="M9" s="142"/>
      <c r="N9" s="142"/>
      <c r="O9" s="142"/>
      <c r="P9" s="142"/>
      <c r="Q9" s="148"/>
      <c r="R9" s="148"/>
      <c r="S9" s="142"/>
      <c r="T9" s="145"/>
      <c r="U9" s="145"/>
      <c r="V9" s="142"/>
      <c r="W9" s="145"/>
      <c r="X9" s="145"/>
      <c r="Y9" s="145"/>
      <c r="Z9" s="145"/>
    </row>
    <row r="10" spans="1:26" x14ac:dyDescent="0.25">
      <c r="A10" s="148"/>
      <c r="B10" s="148"/>
      <c r="C10" s="163">
        <v>3</v>
      </c>
      <c r="D10" s="163" t="s">
        <v>70</v>
      </c>
      <c r="E10" s="148"/>
      <c r="F10" s="162"/>
      <c r="G10" s="149"/>
      <c r="H10" s="149"/>
      <c r="I10" s="149"/>
      <c r="J10" s="148"/>
      <c r="K10" s="148"/>
      <c r="L10" s="148"/>
      <c r="M10" s="148"/>
      <c r="N10" s="148"/>
      <c r="O10" s="148"/>
      <c r="P10" s="148"/>
      <c r="Q10" s="148"/>
      <c r="R10" s="148"/>
      <c r="S10" s="148"/>
      <c r="T10" s="145"/>
      <c r="U10" s="145"/>
      <c r="V10" s="148"/>
      <c r="W10" s="145"/>
      <c r="X10" s="145"/>
      <c r="Y10" s="145"/>
      <c r="Z10" s="145"/>
    </row>
    <row r="11" spans="1:26" ht="35.1" customHeight="1" x14ac:dyDescent="0.25">
      <c r="A11" s="172"/>
      <c r="B11" s="167" t="s">
        <v>97</v>
      </c>
      <c r="C11" s="173" t="s">
        <v>98</v>
      </c>
      <c r="D11" s="167" t="s">
        <v>99</v>
      </c>
      <c r="E11" s="167" t="s">
        <v>100</v>
      </c>
      <c r="F11" s="168">
        <v>1310.4000000000001</v>
      </c>
      <c r="G11" s="169">
        <v>0</v>
      </c>
      <c r="H11" s="169">
        <v>0</v>
      </c>
      <c r="I11" s="169">
        <f>ROUND(F11*(G11+H11),2)</f>
        <v>0</v>
      </c>
      <c r="J11" s="167">
        <f>ROUND(F11*(N11),2)</f>
        <v>0</v>
      </c>
      <c r="K11" s="170">
        <f>ROUND(F11*(O11),2)</f>
        <v>0</v>
      </c>
      <c r="L11" s="170">
        <f>ROUND(F11*(G11),2)</f>
        <v>0</v>
      </c>
      <c r="M11" s="170">
        <f>ROUND(F11*(H11),2)</f>
        <v>0</v>
      </c>
      <c r="N11" s="170">
        <v>0</v>
      </c>
      <c r="O11" s="170"/>
      <c r="P11" s="177">
        <v>1.1000000000000001E-3</v>
      </c>
      <c r="Q11" s="178"/>
      <c r="R11" s="178">
        <v>1.1000000000000001E-3</v>
      </c>
      <c r="S11" s="176">
        <f>ROUND(F11*(P11),3)</f>
        <v>1.4410000000000001</v>
      </c>
      <c r="T11" s="171"/>
      <c r="U11" s="171"/>
      <c r="V11" s="177"/>
      <c r="Z11">
        <v>0</v>
      </c>
    </row>
    <row r="12" spans="1:26" ht="28.5" customHeight="1" x14ac:dyDescent="0.25">
      <c r="A12" s="164"/>
      <c r="B12" s="164"/>
      <c r="C12" s="174"/>
      <c r="D12" s="174" t="s">
        <v>101</v>
      </c>
      <c r="E12" s="164"/>
      <c r="F12" s="165"/>
      <c r="G12" s="166"/>
      <c r="H12" s="166"/>
      <c r="I12" s="166"/>
      <c r="J12" s="164"/>
      <c r="K12" s="1"/>
      <c r="L12" s="1"/>
      <c r="M12" s="1"/>
      <c r="N12" s="1"/>
      <c r="O12" s="1"/>
      <c r="P12" s="1"/>
      <c r="Q12" s="1"/>
      <c r="R12" s="1"/>
      <c r="S12" s="1"/>
      <c r="V12" s="1"/>
    </row>
    <row r="13" spans="1:26" x14ac:dyDescent="0.25">
      <c r="A13" s="164"/>
      <c r="B13" s="164"/>
      <c r="C13" s="164"/>
      <c r="D13" s="175" t="s">
        <v>102</v>
      </c>
      <c r="E13" s="164"/>
      <c r="F13" s="165">
        <v>1310.4000000000001</v>
      </c>
      <c r="G13" s="166"/>
      <c r="H13" s="166"/>
      <c r="I13" s="166"/>
      <c r="J13" s="164"/>
      <c r="K13" s="1"/>
      <c r="L13" s="1"/>
      <c r="M13" s="1"/>
      <c r="N13" s="1"/>
      <c r="O13" s="1"/>
      <c r="P13" s="1"/>
      <c r="Q13" s="1"/>
      <c r="R13" s="1"/>
      <c r="S13" s="1"/>
      <c r="V13" s="1"/>
    </row>
    <row r="14" spans="1:26" x14ac:dyDescent="0.25">
      <c r="A14" s="148"/>
      <c r="B14" s="148"/>
      <c r="C14" s="163">
        <v>3</v>
      </c>
      <c r="D14" s="163" t="s">
        <v>70</v>
      </c>
      <c r="E14" s="148"/>
      <c r="F14" s="162"/>
      <c r="G14" s="151">
        <f>ROUND((SUM(L10:L13))/1,2)</f>
        <v>0</v>
      </c>
      <c r="H14" s="151">
        <f>ROUND((SUM(M10:M13))/1,2)</f>
        <v>0</v>
      </c>
      <c r="I14" s="151">
        <f>ROUND((SUM(I10:I13))/1,2)</f>
        <v>0</v>
      </c>
      <c r="J14" s="148"/>
      <c r="K14" s="148"/>
      <c r="L14" s="148">
        <f>ROUND((SUM(L10:L13))/1,2)</f>
        <v>0</v>
      </c>
      <c r="M14" s="148">
        <f>ROUND((SUM(M10:M13))/1,2)</f>
        <v>0</v>
      </c>
      <c r="N14" s="148"/>
      <c r="O14" s="148"/>
      <c r="P14" s="179"/>
      <c r="Q14" s="148"/>
      <c r="R14" s="148"/>
      <c r="S14" s="179">
        <f>ROUND((SUM(S10:S13))/1,2)</f>
        <v>1.44</v>
      </c>
      <c r="T14" s="145"/>
      <c r="U14" s="145"/>
      <c r="V14" s="2">
        <f>ROUND((SUM(V10:V13))/1,2)</f>
        <v>0</v>
      </c>
      <c r="W14" s="145"/>
      <c r="X14" s="145"/>
      <c r="Y14" s="145"/>
      <c r="Z14" s="145"/>
    </row>
    <row r="15" spans="1:26" x14ac:dyDescent="0.25">
      <c r="A15" s="1"/>
      <c r="B15" s="1"/>
      <c r="C15" s="1"/>
      <c r="D15" s="1"/>
      <c r="E15" s="1"/>
      <c r="F15" s="158"/>
      <c r="G15" s="141"/>
      <c r="H15" s="141"/>
      <c r="I15" s="141"/>
      <c r="J15" s="1"/>
      <c r="K15" s="1"/>
      <c r="L15" s="1"/>
      <c r="M15" s="1"/>
      <c r="N15" s="1"/>
      <c r="O15" s="1"/>
      <c r="P15" s="1"/>
      <c r="Q15" s="1"/>
      <c r="R15" s="1"/>
      <c r="S15" s="1"/>
      <c r="V15" s="1"/>
    </row>
    <row r="16" spans="1:26" x14ac:dyDescent="0.25">
      <c r="A16" s="148"/>
      <c r="B16" s="148"/>
      <c r="C16" s="163">
        <v>6</v>
      </c>
      <c r="D16" s="163" t="s">
        <v>71</v>
      </c>
      <c r="E16" s="148"/>
      <c r="F16" s="162"/>
      <c r="G16" s="149"/>
      <c r="H16" s="149"/>
      <c r="I16" s="149"/>
      <c r="J16" s="148"/>
      <c r="K16" s="148"/>
      <c r="L16" s="148"/>
      <c r="M16" s="148"/>
      <c r="N16" s="148"/>
      <c r="O16" s="148"/>
      <c r="P16" s="148"/>
      <c r="Q16" s="148"/>
      <c r="R16" s="148"/>
      <c r="S16" s="148"/>
      <c r="T16" s="145"/>
      <c r="U16" s="145"/>
      <c r="V16" s="148"/>
      <c r="W16" s="145"/>
      <c r="X16" s="145"/>
      <c r="Y16" s="145"/>
      <c r="Z16" s="145"/>
    </row>
    <row r="17" spans="1:26" ht="24.95" customHeight="1" x14ac:dyDescent="0.25">
      <c r="A17" s="172"/>
      <c r="B17" s="167" t="s">
        <v>103</v>
      </c>
      <c r="C17" s="173" t="s">
        <v>104</v>
      </c>
      <c r="D17" s="167" t="s">
        <v>105</v>
      </c>
      <c r="E17" s="167" t="s">
        <v>106</v>
      </c>
      <c r="F17" s="168">
        <v>46.41</v>
      </c>
      <c r="G17" s="169">
        <v>0</v>
      </c>
      <c r="H17" s="169">
        <v>0</v>
      </c>
      <c r="I17" s="169">
        <f>ROUND(F17*(G17+H17),2)</f>
        <v>0</v>
      </c>
      <c r="J17" s="167">
        <f>ROUND(F17*(N17),2)</f>
        <v>0</v>
      </c>
      <c r="K17" s="170">
        <f>ROUND(F17*(O17),2)</f>
        <v>0</v>
      </c>
      <c r="L17" s="170">
        <f>ROUND(F17*(G17),2)</f>
        <v>0</v>
      </c>
      <c r="M17" s="170">
        <f>ROUND(F17*(H17),2)</f>
        <v>0</v>
      </c>
      <c r="N17" s="170">
        <v>0</v>
      </c>
      <c r="O17" s="170"/>
      <c r="P17" s="177">
        <v>4.1999999999999997E-3</v>
      </c>
      <c r="Q17" s="178"/>
      <c r="R17" s="178">
        <v>4.1999999999999997E-3</v>
      </c>
      <c r="S17" s="176">
        <f>ROUND(F17*(P17),3)</f>
        <v>0.19500000000000001</v>
      </c>
      <c r="T17" s="171"/>
      <c r="U17" s="171"/>
      <c r="V17" s="177"/>
      <c r="Z17">
        <v>0</v>
      </c>
    </row>
    <row r="18" spans="1:26" ht="30" customHeight="1" x14ac:dyDescent="0.25">
      <c r="A18" s="172"/>
      <c r="B18" s="167" t="s">
        <v>97</v>
      </c>
      <c r="C18" s="173" t="s">
        <v>107</v>
      </c>
      <c r="D18" s="167" t="s">
        <v>337</v>
      </c>
      <c r="E18" s="167" t="s">
        <v>106</v>
      </c>
      <c r="F18" s="168">
        <v>46.41</v>
      </c>
      <c r="G18" s="169">
        <v>0</v>
      </c>
      <c r="H18" s="169">
        <v>0</v>
      </c>
      <c r="I18" s="169">
        <f>ROUND(F18*(G18+H18),2)</f>
        <v>0</v>
      </c>
      <c r="J18" s="167">
        <f>ROUND(F18*(N18),2)</f>
        <v>0</v>
      </c>
      <c r="K18" s="170">
        <f>ROUND(F18*(O18),2)</f>
        <v>0</v>
      </c>
      <c r="L18" s="170">
        <f>ROUND(F18*(G18),2)</f>
        <v>0</v>
      </c>
      <c r="M18" s="170">
        <f>ROUND(F18*(H18),2)</f>
        <v>0</v>
      </c>
      <c r="N18" s="170">
        <v>0</v>
      </c>
      <c r="O18" s="170"/>
      <c r="P18" s="177">
        <v>1.9009999999999999E-2</v>
      </c>
      <c r="Q18" s="178"/>
      <c r="R18" s="178">
        <v>1.9009999999999999E-2</v>
      </c>
      <c r="S18" s="176">
        <f>ROUND(F18*(P18),3)</f>
        <v>0.88200000000000001</v>
      </c>
      <c r="T18" s="171"/>
      <c r="U18" s="171"/>
      <c r="V18" s="177"/>
      <c r="Z18">
        <v>0</v>
      </c>
    </row>
    <row r="19" spans="1:26" x14ac:dyDescent="0.25">
      <c r="A19" s="148"/>
      <c r="B19" s="148"/>
      <c r="C19" s="163">
        <v>6</v>
      </c>
      <c r="D19" s="163" t="s">
        <v>71</v>
      </c>
      <c r="E19" s="148"/>
      <c r="F19" s="162"/>
      <c r="G19" s="151">
        <f>ROUND((SUM(L16:L18))/1,2)</f>
        <v>0</v>
      </c>
      <c r="H19" s="151">
        <f>ROUND((SUM(M16:M18))/1,2)</f>
        <v>0</v>
      </c>
      <c r="I19" s="151">
        <f>ROUND((SUM(I16:I18))/1,2)</f>
        <v>0</v>
      </c>
      <c r="J19" s="148"/>
      <c r="K19" s="148"/>
      <c r="L19" s="148">
        <f>ROUND((SUM(L16:L18))/1,2)</f>
        <v>0</v>
      </c>
      <c r="M19" s="148">
        <f>ROUND((SUM(M16:M18))/1,2)</f>
        <v>0</v>
      </c>
      <c r="N19" s="148"/>
      <c r="O19" s="148"/>
      <c r="P19" s="179"/>
      <c r="Q19" s="148"/>
      <c r="R19" s="148"/>
      <c r="S19" s="179">
        <f>ROUND((SUM(S16:S18))/1,2)</f>
        <v>1.08</v>
      </c>
      <c r="T19" s="145"/>
      <c r="U19" s="145"/>
      <c r="V19" s="2">
        <f>ROUND((SUM(V16:V18))/1,2)</f>
        <v>0</v>
      </c>
      <c r="W19" s="145"/>
      <c r="X19" s="145"/>
      <c r="Y19" s="145"/>
      <c r="Z19" s="145"/>
    </row>
    <row r="20" spans="1:26" x14ac:dyDescent="0.25">
      <c r="A20" s="1"/>
      <c r="B20" s="1"/>
      <c r="C20" s="1"/>
      <c r="D20" s="1"/>
      <c r="E20" s="1"/>
      <c r="F20" s="158"/>
      <c r="G20" s="141"/>
      <c r="H20" s="141"/>
      <c r="I20" s="141"/>
      <c r="J20" s="1"/>
      <c r="K20" s="1"/>
      <c r="L20" s="1"/>
      <c r="M20" s="1"/>
      <c r="N20" s="1"/>
      <c r="O20" s="1"/>
      <c r="P20" s="1"/>
      <c r="Q20" s="1"/>
      <c r="R20" s="1"/>
      <c r="S20" s="1"/>
      <c r="V20" s="1"/>
    </row>
    <row r="21" spans="1:26" x14ac:dyDescent="0.25">
      <c r="A21" s="148"/>
      <c r="B21" s="148"/>
      <c r="C21" s="163">
        <v>9</v>
      </c>
      <c r="D21" s="163" t="s">
        <v>72</v>
      </c>
      <c r="E21" s="148"/>
      <c r="F21" s="162"/>
      <c r="G21" s="149"/>
      <c r="H21" s="149"/>
      <c r="I21" s="149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5"/>
      <c r="U21" s="145"/>
      <c r="V21" s="148"/>
      <c r="W21" s="145"/>
      <c r="X21" s="145"/>
      <c r="Y21" s="145"/>
      <c r="Z21" s="145"/>
    </row>
    <row r="22" spans="1:26" ht="24.95" customHeight="1" x14ac:dyDescent="0.25">
      <c r="A22" s="172"/>
      <c r="B22" s="167" t="s">
        <v>108</v>
      </c>
      <c r="C22" s="173" t="s">
        <v>109</v>
      </c>
      <c r="D22" s="167" t="s">
        <v>110</v>
      </c>
      <c r="E22" s="167" t="s">
        <v>106</v>
      </c>
      <c r="F22" s="168">
        <v>211.2</v>
      </c>
      <c r="G22" s="169">
        <v>0</v>
      </c>
      <c r="H22" s="169">
        <v>0</v>
      </c>
      <c r="I22" s="169">
        <f>ROUND(F22*(G22+H22),2)</f>
        <v>0</v>
      </c>
      <c r="J22" s="167">
        <f>ROUND(F22*(N22),2)</f>
        <v>0</v>
      </c>
      <c r="K22" s="170">
        <f>ROUND(F22*(O22),2)</f>
        <v>0</v>
      </c>
      <c r="L22" s="170">
        <f>ROUND(F22*(G22),2)</f>
        <v>0</v>
      </c>
      <c r="M22" s="170">
        <f>ROUND(F22*(H22),2)</f>
        <v>0</v>
      </c>
      <c r="N22" s="170">
        <v>0</v>
      </c>
      <c r="O22" s="170"/>
      <c r="P22" s="177">
        <v>5.9199999999999999E-3</v>
      </c>
      <c r="Q22" s="178"/>
      <c r="R22" s="178">
        <v>5.9199999999999999E-3</v>
      </c>
      <c r="S22" s="176">
        <f>ROUND(F22*(P22),3)</f>
        <v>1.25</v>
      </c>
      <c r="T22" s="171"/>
      <c r="U22" s="171"/>
      <c r="V22" s="177"/>
      <c r="Z22">
        <v>0</v>
      </c>
    </row>
    <row r="23" spans="1:26" ht="15" customHeight="1" x14ac:dyDescent="0.25">
      <c r="A23" s="164"/>
      <c r="B23" s="164"/>
      <c r="C23" s="174"/>
      <c r="D23" s="174" t="s">
        <v>111</v>
      </c>
      <c r="E23" s="164"/>
      <c r="F23" s="165"/>
      <c r="G23" s="166"/>
      <c r="H23" s="166"/>
      <c r="I23" s="166"/>
      <c r="J23" s="164"/>
      <c r="K23" s="1"/>
      <c r="L23" s="1"/>
      <c r="M23" s="1"/>
      <c r="N23" s="1"/>
      <c r="O23" s="1"/>
      <c r="P23" s="1"/>
      <c r="Q23" s="1"/>
      <c r="R23" s="1"/>
      <c r="S23" s="1"/>
      <c r="V23" s="1"/>
    </row>
    <row r="24" spans="1:26" x14ac:dyDescent="0.25">
      <c r="A24" s="164"/>
      <c r="B24" s="164"/>
      <c r="C24" s="164"/>
      <c r="D24" s="175" t="s">
        <v>112</v>
      </c>
      <c r="E24" s="164"/>
      <c r="F24" s="165">
        <v>211.2</v>
      </c>
      <c r="G24" s="166"/>
      <c r="H24" s="166"/>
      <c r="I24" s="166"/>
      <c r="J24" s="164"/>
      <c r="K24" s="1"/>
      <c r="L24" s="1"/>
      <c r="M24" s="1"/>
      <c r="N24" s="1"/>
      <c r="O24" s="1"/>
      <c r="P24" s="1"/>
      <c r="Q24" s="1"/>
      <c r="R24" s="1"/>
      <c r="S24" s="1"/>
      <c r="V24" s="1"/>
    </row>
    <row r="25" spans="1:26" ht="24.95" customHeight="1" x14ac:dyDescent="0.25">
      <c r="A25" s="172"/>
      <c r="B25" s="167" t="s">
        <v>113</v>
      </c>
      <c r="C25" s="173" t="s">
        <v>114</v>
      </c>
      <c r="D25" s="167" t="s">
        <v>115</v>
      </c>
      <c r="E25" s="167" t="s">
        <v>106</v>
      </c>
      <c r="F25" s="168">
        <v>46.41</v>
      </c>
      <c r="G25" s="169">
        <v>0</v>
      </c>
      <c r="H25" s="169">
        <v>0</v>
      </c>
      <c r="I25" s="169">
        <f>ROUND(F25*(G25+H25),2)</f>
        <v>0</v>
      </c>
      <c r="J25" s="167">
        <f>ROUND(F25*(N25),2)</f>
        <v>0</v>
      </c>
      <c r="K25" s="170">
        <f>ROUND(F25*(O25),2)</f>
        <v>0</v>
      </c>
      <c r="L25" s="170">
        <f>ROUND(F25*(G25),2)</f>
        <v>0</v>
      </c>
      <c r="M25" s="170">
        <f>ROUND(F25*(H25),2)</f>
        <v>0</v>
      </c>
      <c r="N25" s="170">
        <v>0</v>
      </c>
      <c r="O25" s="170"/>
      <c r="P25" s="178"/>
      <c r="Q25" s="178"/>
      <c r="R25" s="178"/>
      <c r="S25" s="176">
        <f>ROUND(F25*(P25),3)</f>
        <v>0</v>
      </c>
      <c r="T25" s="171"/>
      <c r="U25" s="171"/>
      <c r="V25" s="177">
        <f>ROUND(F25*(X25),3)</f>
        <v>0.92800000000000005</v>
      </c>
      <c r="X25">
        <v>0.02</v>
      </c>
      <c r="Z25">
        <v>0</v>
      </c>
    </row>
    <row r="26" spans="1:26" ht="15" customHeight="1" x14ac:dyDescent="0.25">
      <c r="A26" s="164"/>
      <c r="B26" s="164"/>
      <c r="C26" s="174"/>
      <c r="D26" s="174" t="s">
        <v>116</v>
      </c>
      <c r="E26" s="164"/>
      <c r="F26" s="165"/>
      <c r="G26" s="166"/>
      <c r="H26" s="166"/>
      <c r="I26" s="166"/>
      <c r="J26" s="164"/>
      <c r="K26" s="1"/>
      <c r="L26" s="1"/>
      <c r="M26" s="1"/>
      <c r="N26" s="1"/>
      <c r="O26" s="1"/>
      <c r="P26" s="1"/>
      <c r="Q26" s="1"/>
      <c r="R26" s="1"/>
      <c r="S26" s="1"/>
      <c r="V26" s="1"/>
    </row>
    <row r="27" spans="1:26" x14ac:dyDescent="0.25">
      <c r="A27" s="164"/>
      <c r="B27" s="164"/>
      <c r="C27" s="164"/>
      <c r="D27" s="175" t="s">
        <v>117</v>
      </c>
      <c r="E27" s="164"/>
      <c r="F27" s="165">
        <v>46.41</v>
      </c>
      <c r="G27" s="166"/>
      <c r="H27" s="166"/>
      <c r="I27" s="166"/>
      <c r="J27" s="164"/>
      <c r="K27" s="1"/>
      <c r="L27" s="1"/>
      <c r="M27" s="1"/>
      <c r="N27" s="1"/>
      <c r="O27" s="1"/>
      <c r="P27" s="1"/>
      <c r="Q27" s="1" t="s">
        <v>118</v>
      </c>
      <c r="R27" s="1"/>
      <c r="S27" s="1"/>
      <c r="V27" s="1"/>
    </row>
    <row r="28" spans="1:26" ht="24.95" customHeight="1" x14ac:dyDescent="0.25">
      <c r="A28" s="172"/>
      <c r="B28" s="167" t="s">
        <v>113</v>
      </c>
      <c r="C28" s="173" t="s">
        <v>119</v>
      </c>
      <c r="D28" s="167" t="s">
        <v>120</v>
      </c>
      <c r="E28" s="167" t="s">
        <v>106</v>
      </c>
      <c r="F28" s="168">
        <v>446.5616</v>
      </c>
      <c r="G28" s="169">
        <v>0</v>
      </c>
      <c r="H28" s="169">
        <v>0</v>
      </c>
      <c r="I28" s="169">
        <f>ROUND(F28*(G28+H28),2)</f>
        <v>0</v>
      </c>
      <c r="J28" s="167">
        <f>ROUND(F28*(N28),2)</f>
        <v>0</v>
      </c>
      <c r="K28" s="170">
        <f>ROUND(F28*(O28),2)</f>
        <v>0</v>
      </c>
      <c r="L28" s="170">
        <f>ROUND(F28*(G28),2)</f>
        <v>0</v>
      </c>
      <c r="M28" s="170">
        <f>ROUND(F28*(H28),2)</f>
        <v>0</v>
      </c>
      <c r="N28" s="170">
        <v>0</v>
      </c>
      <c r="O28" s="170"/>
      <c r="P28" s="178"/>
      <c r="Q28" s="178"/>
      <c r="R28" s="178"/>
      <c r="S28" s="176">
        <f>ROUND(F28*(P28),3)</f>
        <v>0</v>
      </c>
      <c r="T28" s="171"/>
      <c r="U28" s="171"/>
      <c r="V28" s="177"/>
      <c r="Z28">
        <v>0</v>
      </c>
    </row>
    <row r="29" spans="1:26" ht="27.75" customHeight="1" x14ac:dyDescent="0.25">
      <c r="A29" s="164"/>
      <c r="B29" s="164"/>
      <c r="C29" s="174"/>
      <c r="D29" s="174" t="s">
        <v>121</v>
      </c>
      <c r="E29" s="164"/>
      <c r="F29" s="165"/>
      <c r="G29" s="166"/>
      <c r="H29" s="166"/>
      <c r="I29" s="166"/>
      <c r="J29" s="164"/>
      <c r="K29" s="1"/>
      <c r="L29" s="1"/>
      <c r="M29" s="1"/>
      <c r="N29" s="1"/>
      <c r="O29" s="1"/>
      <c r="P29" s="1"/>
      <c r="Q29" s="1"/>
      <c r="R29" s="1"/>
      <c r="S29" s="1"/>
      <c r="V29" s="1"/>
    </row>
    <row r="30" spans="1:26" x14ac:dyDescent="0.25">
      <c r="A30" s="164"/>
      <c r="B30" s="164"/>
      <c r="C30" s="164"/>
      <c r="D30" s="175" t="s">
        <v>122</v>
      </c>
      <c r="E30" s="164"/>
      <c r="F30" s="165">
        <v>170.5616</v>
      </c>
      <c r="G30" s="166"/>
      <c r="H30" s="166"/>
      <c r="I30" s="166"/>
      <c r="J30" s="164"/>
      <c r="K30" s="1"/>
      <c r="L30" s="1"/>
      <c r="M30" s="1"/>
      <c r="N30" s="1"/>
      <c r="O30" s="1"/>
      <c r="P30" s="1"/>
      <c r="Q30" s="1"/>
      <c r="R30" s="1"/>
      <c r="S30" s="1"/>
      <c r="V30" s="1"/>
    </row>
    <row r="31" spans="1:26" ht="12" customHeight="1" x14ac:dyDescent="0.25">
      <c r="A31" s="164"/>
      <c r="B31" s="164"/>
      <c r="C31" s="174"/>
      <c r="D31" s="174" t="s">
        <v>123</v>
      </c>
      <c r="E31" s="164"/>
      <c r="F31" s="165"/>
      <c r="G31" s="166"/>
      <c r="H31" s="166"/>
      <c r="I31" s="166"/>
      <c r="J31" s="164"/>
      <c r="K31" s="1"/>
      <c r="L31" s="1"/>
      <c r="M31" s="1"/>
      <c r="N31" s="1"/>
      <c r="O31" s="1"/>
      <c r="P31" s="1"/>
      <c r="Q31" s="1"/>
      <c r="R31" s="1"/>
      <c r="S31" s="1"/>
      <c r="V31" s="1"/>
    </row>
    <row r="32" spans="1:26" x14ac:dyDescent="0.25">
      <c r="A32" s="164"/>
      <c r="B32" s="164"/>
      <c r="C32" s="164"/>
      <c r="D32" s="175" t="s">
        <v>124</v>
      </c>
      <c r="E32" s="164"/>
      <c r="F32" s="165">
        <v>276</v>
      </c>
      <c r="G32" s="166"/>
      <c r="H32" s="166"/>
      <c r="I32" s="166"/>
      <c r="J32" s="164"/>
      <c r="K32" s="1"/>
      <c r="L32" s="1"/>
      <c r="M32" s="1"/>
      <c r="N32" s="1"/>
      <c r="O32" s="1"/>
      <c r="P32" s="1"/>
      <c r="Q32" s="1"/>
      <c r="R32" s="1"/>
      <c r="S32" s="1"/>
      <c r="V32" s="1"/>
    </row>
    <row r="33" spans="1:26" ht="24.95" customHeight="1" x14ac:dyDescent="0.25">
      <c r="A33" s="172"/>
      <c r="B33" s="167" t="s">
        <v>113</v>
      </c>
      <c r="C33" s="173" t="s">
        <v>125</v>
      </c>
      <c r="D33" s="167" t="s">
        <v>126</v>
      </c>
      <c r="E33" s="167" t="s">
        <v>127</v>
      </c>
      <c r="F33" s="168">
        <v>104</v>
      </c>
      <c r="G33" s="169">
        <v>0</v>
      </c>
      <c r="H33" s="169">
        <v>0</v>
      </c>
      <c r="I33" s="169">
        <f>ROUND(F33*(G33+H33),2)</f>
        <v>0</v>
      </c>
      <c r="J33" s="167">
        <f>ROUND(F33*(N33),2)</f>
        <v>0</v>
      </c>
      <c r="K33" s="170">
        <f>ROUND(F33*(O33),2)</f>
        <v>0</v>
      </c>
      <c r="L33" s="170">
        <f>ROUND(F33*(G33),2)</f>
        <v>0</v>
      </c>
      <c r="M33" s="170">
        <f>ROUND(F33*(H33),2)</f>
        <v>0</v>
      </c>
      <c r="N33" s="170">
        <v>0</v>
      </c>
      <c r="O33" s="170"/>
      <c r="P33" s="178"/>
      <c r="Q33" s="178"/>
      <c r="R33" s="178"/>
      <c r="S33" s="176">
        <f>ROUND(F33*(P33),3)</f>
        <v>0</v>
      </c>
      <c r="T33" s="171"/>
      <c r="U33" s="171"/>
      <c r="V33" s="177"/>
      <c r="Z33">
        <v>0</v>
      </c>
    </row>
    <row r="34" spans="1:26" ht="18.75" customHeight="1" x14ac:dyDescent="0.25">
      <c r="A34" s="164"/>
      <c r="B34" s="164"/>
      <c r="C34" s="174"/>
      <c r="D34" s="174" t="s">
        <v>128</v>
      </c>
      <c r="E34" s="164"/>
      <c r="F34" s="165"/>
      <c r="G34" s="166"/>
      <c r="H34" s="166"/>
      <c r="I34" s="166"/>
      <c r="J34" s="164"/>
      <c r="K34" s="1"/>
      <c r="L34" s="1"/>
      <c r="M34" s="1"/>
      <c r="N34" s="1"/>
      <c r="O34" s="1"/>
      <c r="P34" s="1"/>
      <c r="Q34" s="1"/>
      <c r="R34" s="1"/>
      <c r="S34" s="1"/>
      <c r="V34" s="1"/>
    </row>
    <row r="35" spans="1:26" x14ac:dyDescent="0.25">
      <c r="A35" s="164"/>
      <c r="B35" s="164"/>
      <c r="C35" s="164"/>
      <c r="D35" s="175" t="s">
        <v>129</v>
      </c>
      <c r="E35" s="164"/>
      <c r="F35" s="165">
        <v>104</v>
      </c>
      <c r="G35" s="166"/>
      <c r="H35" s="166"/>
      <c r="I35" s="166"/>
      <c r="J35" s="164"/>
      <c r="K35" s="1"/>
      <c r="L35" s="1"/>
      <c r="M35" s="1"/>
      <c r="N35" s="1"/>
      <c r="O35" s="1"/>
      <c r="P35" s="1"/>
      <c r="Q35" s="1"/>
      <c r="R35" s="1"/>
      <c r="S35" s="1"/>
      <c r="V35" s="1"/>
    </row>
    <row r="36" spans="1:26" ht="24.95" customHeight="1" x14ac:dyDescent="0.25">
      <c r="A36" s="172"/>
      <c r="B36" s="167" t="s">
        <v>113</v>
      </c>
      <c r="C36" s="173" t="s">
        <v>130</v>
      </c>
      <c r="D36" s="167" t="s">
        <v>131</v>
      </c>
      <c r="E36" s="167" t="s">
        <v>132</v>
      </c>
      <c r="F36" s="168">
        <v>9.68</v>
      </c>
      <c r="G36" s="169">
        <v>0</v>
      </c>
      <c r="H36" s="169">
        <v>0</v>
      </c>
      <c r="I36" s="169">
        <f>ROUND(F36*(G36+H36),2)</f>
        <v>0</v>
      </c>
      <c r="J36" s="167">
        <f>ROUND(F36*(N36),2)</f>
        <v>0</v>
      </c>
      <c r="K36" s="170">
        <f>ROUND(F36*(O36),2)</f>
        <v>0</v>
      </c>
      <c r="L36" s="170">
        <f>ROUND(F36*(G36),2)</f>
        <v>0</v>
      </c>
      <c r="M36" s="170">
        <f>ROUND(F36*(H36),2)</f>
        <v>0</v>
      </c>
      <c r="N36" s="170">
        <v>0</v>
      </c>
      <c r="O36" s="170"/>
      <c r="P36" s="178"/>
      <c r="Q36" s="178"/>
      <c r="R36" s="178"/>
      <c r="S36" s="176">
        <f>ROUND(F36*(P36),3)</f>
        <v>0</v>
      </c>
      <c r="T36" s="171"/>
      <c r="U36" s="171"/>
      <c r="V36" s="177"/>
      <c r="Z36">
        <v>0</v>
      </c>
    </row>
    <row r="37" spans="1:26" ht="12" customHeight="1" x14ac:dyDescent="0.25">
      <c r="A37" s="164"/>
      <c r="B37" s="164"/>
      <c r="C37" s="174"/>
      <c r="D37" s="174" t="s">
        <v>133</v>
      </c>
      <c r="E37" s="164"/>
      <c r="F37" s="165"/>
      <c r="G37" s="166"/>
      <c r="H37" s="166"/>
      <c r="I37" s="166"/>
      <c r="J37" s="164"/>
      <c r="K37" s="1"/>
      <c r="L37" s="1"/>
      <c r="M37" s="1"/>
      <c r="N37" s="1"/>
      <c r="O37" s="1"/>
      <c r="P37" s="1"/>
      <c r="Q37" s="1"/>
      <c r="R37" s="1"/>
      <c r="S37" s="1"/>
      <c r="V37" s="1"/>
    </row>
    <row r="38" spans="1:26" x14ac:dyDescent="0.25">
      <c r="A38" s="164"/>
      <c r="B38" s="164"/>
      <c r="C38" s="164"/>
      <c r="D38" s="175" t="s">
        <v>134</v>
      </c>
      <c r="E38" s="164"/>
      <c r="F38" s="165">
        <v>9.68</v>
      </c>
      <c r="G38" s="166"/>
      <c r="H38" s="166"/>
      <c r="I38" s="166"/>
      <c r="J38" s="164"/>
      <c r="K38" s="1"/>
      <c r="L38" s="1"/>
      <c r="M38" s="1"/>
      <c r="N38" s="1"/>
      <c r="O38" s="1"/>
      <c r="P38" s="1"/>
      <c r="Q38" s="1"/>
      <c r="R38" s="1"/>
      <c r="S38" s="1"/>
      <c r="V38" s="1"/>
    </row>
    <row r="39" spans="1:26" ht="24.95" customHeight="1" x14ac:dyDescent="0.25">
      <c r="A39" s="172"/>
      <c r="B39" s="167" t="s">
        <v>113</v>
      </c>
      <c r="C39" s="173" t="s">
        <v>135</v>
      </c>
      <c r="D39" s="167" t="s">
        <v>136</v>
      </c>
      <c r="E39" s="167" t="s">
        <v>137</v>
      </c>
      <c r="F39" s="168">
        <v>3.0157560000000001</v>
      </c>
      <c r="G39" s="169">
        <v>0</v>
      </c>
      <c r="H39" s="169">
        <v>0</v>
      </c>
      <c r="I39" s="169">
        <f>ROUND(F39*(G39+H39),2)</f>
        <v>0</v>
      </c>
      <c r="J39" s="167">
        <f>ROUND(F39*(N39),2)</f>
        <v>0</v>
      </c>
      <c r="K39" s="170">
        <f>ROUND(F39*(O39),2)</f>
        <v>0</v>
      </c>
      <c r="L39" s="170">
        <f>ROUND(F39*(G39),2)</f>
        <v>0</v>
      </c>
      <c r="M39" s="170">
        <f>ROUND(F39*(H39),2)</f>
        <v>0</v>
      </c>
      <c r="N39" s="170">
        <v>0</v>
      </c>
      <c r="O39" s="170"/>
      <c r="P39" s="178"/>
      <c r="Q39" s="178"/>
      <c r="R39" s="178"/>
      <c r="S39" s="176">
        <f>ROUND(F39*(P39),3)</f>
        <v>0</v>
      </c>
      <c r="T39" s="171"/>
      <c r="U39" s="171"/>
      <c r="V39" s="177"/>
      <c r="Z39">
        <v>0</v>
      </c>
    </row>
    <row r="40" spans="1:26" ht="24.95" customHeight="1" x14ac:dyDescent="0.25">
      <c r="A40" s="172"/>
      <c r="B40" s="167" t="s">
        <v>113</v>
      </c>
      <c r="C40" s="173" t="s">
        <v>138</v>
      </c>
      <c r="D40" s="167" t="s">
        <v>139</v>
      </c>
      <c r="E40" s="167" t="s">
        <v>137</v>
      </c>
      <c r="F40" s="168">
        <v>57.304000000000002</v>
      </c>
      <c r="G40" s="169">
        <v>0</v>
      </c>
      <c r="H40" s="169">
        <v>0</v>
      </c>
      <c r="I40" s="169">
        <f>ROUND(F40*(G40+H40),2)</f>
        <v>0</v>
      </c>
      <c r="J40" s="167">
        <f>ROUND(F40*(N40),2)</f>
        <v>0</v>
      </c>
      <c r="K40" s="170">
        <f>ROUND(F40*(O40),2)</f>
        <v>0</v>
      </c>
      <c r="L40" s="170">
        <f>ROUND(F40*(G40),2)</f>
        <v>0</v>
      </c>
      <c r="M40" s="170">
        <f>ROUND(F40*(H40),2)</f>
        <v>0</v>
      </c>
      <c r="N40" s="170">
        <v>0</v>
      </c>
      <c r="O40" s="170"/>
      <c r="P40" s="178"/>
      <c r="Q40" s="178"/>
      <c r="R40" s="178"/>
      <c r="S40" s="176">
        <f>ROUND(F40*(P40),3)</f>
        <v>0</v>
      </c>
      <c r="T40" s="171"/>
      <c r="U40" s="171"/>
      <c r="V40" s="177"/>
      <c r="Z40">
        <v>0</v>
      </c>
    </row>
    <row r="41" spans="1:26" ht="12" customHeight="1" x14ac:dyDescent="0.25">
      <c r="A41" s="164"/>
      <c r="B41" s="164"/>
      <c r="C41" s="174"/>
      <c r="D41" s="174" t="s">
        <v>140</v>
      </c>
      <c r="E41" s="164"/>
      <c r="F41" s="165"/>
      <c r="G41" s="166"/>
      <c r="H41" s="166"/>
      <c r="I41" s="166"/>
      <c r="J41" s="164"/>
      <c r="K41" s="1"/>
      <c r="L41" s="1"/>
      <c r="M41" s="1"/>
      <c r="N41" s="1"/>
      <c r="O41" s="1"/>
      <c r="P41" s="1"/>
      <c r="Q41" s="1"/>
      <c r="R41" s="1"/>
      <c r="S41" s="1"/>
      <c r="V41" s="1"/>
    </row>
    <row r="42" spans="1:26" x14ac:dyDescent="0.25">
      <c r="A42" s="164"/>
      <c r="B42" s="164"/>
      <c r="C42" s="164"/>
      <c r="D42" s="175" t="s">
        <v>141</v>
      </c>
      <c r="E42" s="164"/>
      <c r="F42" s="165">
        <v>57.304000000000002</v>
      </c>
      <c r="G42" s="166"/>
      <c r="H42" s="166"/>
      <c r="I42" s="166"/>
      <c r="J42" s="164"/>
      <c r="K42" s="1"/>
      <c r="L42" s="1"/>
      <c r="M42" s="1"/>
      <c r="N42" s="1"/>
      <c r="O42" s="1"/>
      <c r="P42" s="1"/>
      <c r="Q42" s="1"/>
      <c r="R42" s="1"/>
      <c r="S42" s="1"/>
      <c r="V42" s="1"/>
    </row>
    <row r="43" spans="1:26" ht="24.95" customHeight="1" x14ac:dyDescent="0.25">
      <c r="A43" s="172"/>
      <c r="B43" s="167" t="s">
        <v>113</v>
      </c>
      <c r="C43" s="173" t="s">
        <v>142</v>
      </c>
      <c r="D43" s="167" t="s">
        <v>143</v>
      </c>
      <c r="E43" s="167" t="s">
        <v>137</v>
      </c>
      <c r="F43" s="168">
        <v>3.016</v>
      </c>
      <c r="G43" s="169">
        <v>0</v>
      </c>
      <c r="H43" s="169">
        <v>0</v>
      </c>
      <c r="I43" s="169">
        <f>ROUND(F43*(G43+H43),2)</f>
        <v>0</v>
      </c>
      <c r="J43" s="167">
        <f>ROUND(F43*(N43),2)</f>
        <v>0</v>
      </c>
      <c r="K43" s="170">
        <f>ROUND(F43*(O43),2)</f>
        <v>0</v>
      </c>
      <c r="L43" s="170">
        <f>ROUND(F43*(G43),2)</f>
        <v>0</v>
      </c>
      <c r="M43" s="170">
        <f>ROUND(F43*(H43),2)</f>
        <v>0</v>
      </c>
      <c r="N43" s="170">
        <v>0</v>
      </c>
      <c r="O43" s="170"/>
      <c r="P43" s="178"/>
      <c r="Q43" s="178"/>
      <c r="R43" s="178"/>
      <c r="S43" s="176">
        <f>ROUND(F43*(P43),3)</f>
        <v>0</v>
      </c>
      <c r="T43" s="171"/>
      <c r="U43" s="171"/>
      <c r="V43" s="177"/>
      <c r="Z43">
        <v>0</v>
      </c>
    </row>
    <row r="44" spans="1:26" ht="24.95" customHeight="1" x14ac:dyDescent="0.25">
      <c r="A44" s="172"/>
      <c r="B44" s="167" t="s">
        <v>113</v>
      </c>
      <c r="C44" s="173" t="s">
        <v>144</v>
      </c>
      <c r="D44" s="167" t="s">
        <v>145</v>
      </c>
      <c r="E44" s="167" t="s">
        <v>137</v>
      </c>
      <c r="F44" s="168">
        <v>9.048</v>
      </c>
      <c r="G44" s="169">
        <v>0</v>
      </c>
      <c r="H44" s="169">
        <v>0</v>
      </c>
      <c r="I44" s="169">
        <f>ROUND(F44*(G44+H44),2)</f>
        <v>0</v>
      </c>
      <c r="J44" s="167">
        <f>ROUND(F44*(N44),2)</f>
        <v>0</v>
      </c>
      <c r="K44" s="170">
        <f>ROUND(F44*(O44),2)</f>
        <v>0</v>
      </c>
      <c r="L44" s="170">
        <f>ROUND(F44*(G44),2)</f>
        <v>0</v>
      </c>
      <c r="M44" s="170">
        <f>ROUND(F44*(H44),2)</f>
        <v>0</v>
      </c>
      <c r="N44" s="170">
        <v>0</v>
      </c>
      <c r="O44" s="170"/>
      <c r="P44" s="178"/>
      <c r="Q44" s="178"/>
      <c r="R44" s="178"/>
      <c r="S44" s="176">
        <f>ROUND(F44*(P44),3)</f>
        <v>0</v>
      </c>
      <c r="T44" s="171"/>
      <c r="U44" s="171"/>
      <c r="V44" s="177"/>
      <c r="Z44">
        <v>0</v>
      </c>
    </row>
    <row r="45" spans="1:26" x14ac:dyDescent="0.25">
      <c r="A45" s="164"/>
      <c r="B45" s="164"/>
      <c r="C45" s="174"/>
      <c r="D45" s="180" t="s">
        <v>146</v>
      </c>
      <c r="E45" s="164"/>
      <c r="F45" s="165">
        <v>9.048</v>
      </c>
      <c r="G45" s="166"/>
      <c r="H45" s="166"/>
      <c r="I45" s="166"/>
      <c r="J45" s="164"/>
      <c r="K45" s="1"/>
      <c r="L45" s="1"/>
      <c r="M45" s="1"/>
      <c r="N45" s="1"/>
      <c r="O45" s="1"/>
      <c r="P45" s="1"/>
      <c r="Q45" s="1"/>
      <c r="R45" s="1"/>
      <c r="S45" s="1"/>
      <c r="V45" s="1"/>
    </row>
    <row r="46" spans="1:26" ht="24.95" customHeight="1" x14ac:dyDescent="0.25">
      <c r="A46" s="172"/>
      <c r="B46" s="167" t="s">
        <v>113</v>
      </c>
      <c r="C46" s="173" t="s">
        <v>147</v>
      </c>
      <c r="D46" s="167" t="s">
        <v>148</v>
      </c>
      <c r="E46" s="167" t="s">
        <v>127</v>
      </c>
      <c r="F46" s="168">
        <v>1</v>
      </c>
      <c r="G46" s="169">
        <v>0</v>
      </c>
      <c r="H46" s="169">
        <v>0</v>
      </c>
      <c r="I46" s="169">
        <f>ROUND(F46*(G46+H46),2)</f>
        <v>0</v>
      </c>
      <c r="J46" s="167">
        <f>ROUND(F46*(N46),2)</f>
        <v>0</v>
      </c>
      <c r="K46" s="170">
        <f>ROUND(F46*(O46),2)</f>
        <v>0</v>
      </c>
      <c r="L46" s="170">
        <f>ROUND(F46*(G46),2)</f>
        <v>0</v>
      </c>
      <c r="M46" s="170">
        <f>ROUND(F46*(H46),2)</f>
        <v>0</v>
      </c>
      <c r="N46" s="170">
        <v>0</v>
      </c>
      <c r="O46" s="170"/>
      <c r="P46" s="178"/>
      <c r="Q46" s="178"/>
      <c r="R46" s="178"/>
      <c r="S46" s="176">
        <f>ROUND(F46*(P46),3)</f>
        <v>0</v>
      </c>
      <c r="T46" s="171"/>
      <c r="U46" s="171"/>
      <c r="V46" s="177"/>
      <c r="Z46">
        <v>0</v>
      </c>
    </row>
    <row r="47" spans="1:26" x14ac:dyDescent="0.25">
      <c r="A47" s="148"/>
      <c r="B47" s="148"/>
      <c r="C47" s="163">
        <v>9</v>
      </c>
      <c r="D47" s="163" t="s">
        <v>72</v>
      </c>
      <c r="E47" s="148"/>
      <c r="F47" s="162"/>
      <c r="G47" s="151">
        <f>ROUND((SUM(L21:L46))/1,2)</f>
        <v>0</v>
      </c>
      <c r="H47" s="151">
        <f>ROUND((SUM(M21:M46))/1,2)</f>
        <v>0</v>
      </c>
      <c r="I47" s="151">
        <f>ROUND((SUM(I21:I46))/1,2)</f>
        <v>0</v>
      </c>
      <c r="J47" s="148"/>
      <c r="K47" s="148"/>
      <c r="L47" s="148">
        <f>ROUND((SUM(L21:L46))/1,2)</f>
        <v>0</v>
      </c>
      <c r="M47" s="148">
        <f>ROUND((SUM(M21:M46))/1,2)</f>
        <v>0</v>
      </c>
      <c r="N47" s="148"/>
      <c r="O47" s="148"/>
      <c r="P47" s="179"/>
      <c r="Q47" s="148"/>
      <c r="R47" s="148"/>
      <c r="S47" s="179">
        <f>ROUND((SUM(S21:S46))/1,2)</f>
        <v>1.25</v>
      </c>
      <c r="T47" s="145"/>
      <c r="U47" s="145"/>
      <c r="V47" s="2">
        <f>ROUND((SUM(V21:V46))/1,2)</f>
        <v>0.93</v>
      </c>
      <c r="W47" s="145"/>
      <c r="X47" s="145"/>
      <c r="Y47" s="145"/>
      <c r="Z47" s="145"/>
    </row>
    <row r="48" spans="1:26" x14ac:dyDescent="0.25">
      <c r="A48" s="1"/>
      <c r="B48" s="1"/>
      <c r="C48" s="1"/>
      <c r="D48" s="1"/>
      <c r="E48" s="1"/>
      <c r="F48" s="158"/>
      <c r="G48" s="141"/>
      <c r="H48" s="141"/>
      <c r="I48" s="141"/>
      <c r="J48" s="1"/>
      <c r="K48" s="1"/>
      <c r="L48" s="1"/>
      <c r="M48" s="1"/>
      <c r="N48" s="1"/>
      <c r="O48" s="1"/>
      <c r="P48" s="1"/>
      <c r="Q48" s="1"/>
      <c r="R48" s="1"/>
      <c r="S48" s="1"/>
      <c r="V48" s="1"/>
    </row>
    <row r="49" spans="1:26" x14ac:dyDescent="0.25">
      <c r="A49" s="148"/>
      <c r="B49" s="148"/>
      <c r="C49" s="163">
        <v>99</v>
      </c>
      <c r="D49" s="163" t="s">
        <v>73</v>
      </c>
      <c r="E49" s="148"/>
      <c r="F49" s="162"/>
      <c r="G49" s="149"/>
      <c r="H49" s="149"/>
      <c r="I49" s="149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5"/>
      <c r="U49" s="145"/>
      <c r="V49" s="148"/>
      <c r="W49" s="145"/>
      <c r="X49" s="145"/>
      <c r="Y49" s="145"/>
      <c r="Z49" s="145"/>
    </row>
    <row r="50" spans="1:26" ht="24.95" customHeight="1" x14ac:dyDescent="0.25">
      <c r="A50" s="172"/>
      <c r="B50" s="167" t="s">
        <v>97</v>
      </c>
      <c r="C50" s="173" t="s">
        <v>149</v>
      </c>
      <c r="D50" s="167" t="s">
        <v>150</v>
      </c>
      <c r="E50" s="167" t="s">
        <v>137</v>
      </c>
      <c r="F50" s="168">
        <v>3.7689200999999999</v>
      </c>
      <c r="G50" s="169">
        <v>0</v>
      </c>
      <c r="H50" s="169">
        <v>0</v>
      </c>
      <c r="I50" s="169">
        <f>ROUND(F50*(G50+H50),2)</f>
        <v>0</v>
      </c>
      <c r="J50" s="167">
        <f>ROUND(F50*(N50),2)</f>
        <v>0</v>
      </c>
      <c r="K50" s="170">
        <f>ROUND(F50*(O50),2)</f>
        <v>0</v>
      </c>
      <c r="L50" s="170">
        <f>ROUND(F50*(G50),2)</f>
        <v>0</v>
      </c>
      <c r="M50" s="170">
        <f>ROUND(F50*(H50),2)</f>
        <v>0</v>
      </c>
      <c r="N50" s="170">
        <v>0</v>
      </c>
      <c r="O50" s="170"/>
      <c r="P50" s="178"/>
      <c r="Q50" s="178"/>
      <c r="R50" s="178"/>
      <c r="S50" s="176">
        <f>ROUND(F50*(P50),3)</f>
        <v>0</v>
      </c>
      <c r="T50" s="171"/>
      <c r="U50" s="171"/>
      <c r="V50" s="177"/>
      <c r="Z50">
        <v>0</v>
      </c>
    </row>
    <row r="51" spans="1:26" x14ac:dyDescent="0.25">
      <c r="A51" s="148"/>
      <c r="B51" s="148"/>
      <c r="C51" s="163">
        <v>99</v>
      </c>
      <c r="D51" s="163" t="s">
        <v>73</v>
      </c>
      <c r="E51" s="148"/>
      <c r="F51" s="162"/>
      <c r="G51" s="151">
        <f>ROUND((SUM(L49:L50))/1,2)</f>
        <v>0</v>
      </c>
      <c r="H51" s="151">
        <f>ROUND((SUM(M49:M50))/1,2)</f>
        <v>0</v>
      </c>
      <c r="I51" s="151">
        <f>ROUND((SUM(I49:I50))/1,2)</f>
        <v>0</v>
      </c>
      <c r="J51" s="148"/>
      <c r="K51" s="148"/>
      <c r="L51" s="148">
        <f>ROUND((SUM(L49:L50))/1,2)</f>
        <v>0</v>
      </c>
      <c r="M51" s="148">
        <f>ROUND((SUM(M49:M50))/1,2)</f>
        <v>0</v>
      </c>
      <c r="N51" s="148"/>
      <c r="O51" s="148"/>
      <c r="P51" s="179"/>
      <c r="Q51" s="148"/>
      <c r="R51" s="148"/>
      <c r="S51" s="179">
        <f>ROUND((SUM(S49:S50))/1,2)</f>
        <v>0</v>
      </c>
      <c r="T51" s="145"/>
      <c r="U51" s="145"/>
      <c r="V51" s="2">
        <f>ROUND((SUM(V49:V50))/1,2)</f>
        <v>0</v>
      </c>
      <c r="W51" s="145"/>
      <c r="X51" s="145"/>
      <c r="Y51" s="145"/>
      <c r="Z51" s="145"/>
    </row>
    <row r="52" spans="1:26" x14ac:dyDescent="0.25">
      <c r="A52" s="1"/>
      <c r="B52" s="1"/>
      <c r="C52" s="1"/>
      <c r="D52" s="1"/>
      <c r="E52" s="1"/>
      <c r="F52" s="158"/>
      <c r="G52" s="141"/>
      <c r="H52" s="141"/>
      <c r="I52" s="141"/>
      <c r="J52" s="1"/>
      <c r="K52" s="1"/>
      <c r="L52" s="1"/>
      <c r="M52" s="1"/>
      <c r="N52" s="1"/>
      <c r="O52" s="1"/>
      <c r="P52" s="1"/>
      <c r="Q52" s="1"/>
      <c r="R52" s="1"/>
      <c r="S52" s="1"/>
      <c r="V52" s="1"/>
    </row>
    <row r="53" spans="1:26" x14ac:dyDescent="0.25">
      <c r="A53" s="148"/>
      <c r="B53" s="148"/>
      <c r="C53" s="148"/>
      <c r="D53" s="2" t="s">
        <v>69</v>
      </c>
      <c r="E53" s="148"/>
      <c r="F53" s="162"/>
      <c r="G53" s="151">
        <f>ROUND((SUM(L9:L52))/2,2)</f>
        <v>0</v>
      </c>
      <c r="H53" s="151">
        <f>ROUND((SUM(M9:M52))/2,2)</f>
        <v>0</v>
      </c>
      <c r="I53" s="151">
        <f>ROUND((SUM(I9:I52))/2,2)</f>
        <v>0</v>
      </c>
      <c r="J53" s="149"/>
      <c r="K53" s="148"/>
      <c r="L53" s="149">
        <f>ROUND((SUM(L9:L52))/2,2)</f>
        <v>0</v>
      </c>
      <c r="M53" s="149">
        <f>ROUND((SUM(M9:M52))/2,2)</f>
        <v>0</v>
      </c>
      <c r="N53" s="148"/>
      <c r="O53" s="148"/>
      <c r="P53" s="179"/>
      <c r="Q53" s="148"/>
      <c r="R53" s="148"/>
      <c r="S53" s="179">
        <f>ROUND((SUM(S9:S52))/2,2)</f>
        <v>3.77</v>
      </c>
      <c r="T53" s="145"/>
      <c r="U53" s="145"/>
      <c r="V53" s="2">
        <f>ROUND((SUM(V9:V52))/2,2)</f>
        <v>0.93</v>
      </c>
    </row>
    <row r="54" spans="1:26" x14ac:dyDescent="0.25">
      <c r="A54" s="1"/>
      <c r="B54" s="1"/>
      <c r="C54" s="1"/>
      <c r="D54" s="1"/>
      <c r="E54" s="1"/>
      <c r="F54" s="158"/>
      <c r="G54" s="141"/>
      <c r="H54" s="141"/>
      <c r="I54" s="141"/>
      <c r="J54" s="1"/>
      <c r="K54" s="1"/>
      <c r="L54" s="1"/>
      <c r="M54" s="1"/>
      <c r="N54" s="1"/>
      <c r="O54" s="1"/>
      <c r="P54" s="1"/>
      <c r="Q54" s="1"/>
      <c r="R54" s="1"/>
      <c r="S54" s="1"/>
      <c r="V54" s="1"/>
    </row>
    <row r="55" spans="1:26" x14ac:dyDescent="0.25">
      <c r="A55" s="148"/>
      <c r="B55" s="148"/>
      <c r="C55" s="148"/>
      <c r="D55" s="2" t="s">
        <v>74</v>
      </c>
      <c r="E55" s="148"/>
      <c r="F55" s="162"/>
      <c r="G55" s="149"/>
      <c r="H55" s="149"/>
      <c r="I55" s="149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5"/>
      <c r="U55" s="145"/>
      <c r="V55" s="148"/>
      <c r="W55" s="145"/>
      <c r="X55" s="145"/>
      <c r="Y55" s="145"/>
      <c r="Z55" s="145"/>
    </row>
    <row r="56" spans="1:26" x14ac:dyDescent="0.25">
      <c r="A56" s="148"/>
      <c r="B56" s="148"/>
      <c r="C56" s="163">
        <v>713</v>
      </c>
      <c r="D56" s="163" t="s">
        <v>75</v>
      </c>
      <c r="E56" s="148"/>
      <c r="F56" s="162"/>
      <c r="G56" s="149"/>
      <c r="H56" s="149"/>
      <c r="I56" s="149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5"/>
      <c r="U56" s="145"/>
      <c r="V56" s="148"/>
      <c r="W56" s="145"/>
      <c r="X56" s="145"/>
      <c r="Y56" s="145"/>
      <c r="Z56" s="145"/>
    </row>
    <row r="57" spans="1:26" ht="24.95" customHeight="1" x14ac:dyDescent="0.25">
      <c r="A57" s="172"/>
      <c r="B57" s="167" t="s">
        <v>151</v>
      </c>
      <c r="C57" s="173" t="s">
        <v>152</v>
      </c>
      <c r="D57" s="167" t="s">
        <v>153</v>
      </c>
      <c r="E57" s="167" t="s">
        <v>106</v>
      </c>
      <c r="F57" s="168">
        <v>176.5</v>
      </c>
      <c r="G57" s="169">
        <v>0</v>
      </c>
      <c r="H57" s="169">
        <v>0</v>
      </c>
      <c r="I57" s="169">
        <f>ROUND(F57*(G57+H57),2)</f>
        <v>0</v>
      </c>
      <c r="J57" s="167">
        <f>ROUND(F57*(N57),2)</f>
        <v>0</v>
      </c>
      <c r="K57" s="170">
        <f>ROUND(F57*(O57),2)</f>
        <v>0</v>
      </c>
      <c r="L57" s="170">
        <f>ROUND(F57*(G57),2)</f>
        <v>0</v>
      </c>
      <c r="M57" s="170">
        <f>ROUND(F57*(H57),2)</f>
        <v>0</v>
      </c>
      <c r="N57" s="170">
        <v>0</v>
      </c>
      <c r="O57" s="170"/>
      <c r="P57" s="177">
        <v>5.9999999999999995E-4</v>
      </c>
      <c r="Q57" s="178"/>
      <c r="R57" s="178">
        <v>5.9999999999999995E-4</v>
      </c>
      <c r="S57" s="176">
        <f>ROUND(F57*(P57),3)</f>
        <v>0.106</v>
      </c>
      <c r="T57" s="171"/>
      <c r="U57" s="171"/>
      <c r="V57" s="177"/>
      <c r="Z57">
        <v>0</v>
      </c>
    </row>
    <row r="58" spans="1:26" ht="17.25" customHeight="1" x14ac:dyDescent="0.25">
      <c r="A58" s="164"/>
      <c r="B58" s="164"/>
      <c r="C58" s="174"/>
      <c r="D58" s="174" t="s">
        <v>154</v>
      </c>
      <c r="E58" s="164"/>
      <c r="F58" s="165"/>
      <c r="G58" s="166"/>
      <c r="H58" s="166"/>
      <c r="I58" s="166"/>
      <c r="J58" s="164"/>
      <c r="K58" s="1"/>
      <c r="L58" s="1"/>
      <c r="M58" s="1"/>
      <c r="N58" s="1"/>
      <c r="O58" s="1"/>
      <c r="P58" s="1"/>
      <c r="Q58" s="1"/>
      <c r="R58" s="1"/>
      <c r="S58" s="1"/>
      <c r="V58" s="1"/>
    </row>
    <row r="59" spans="1:26" x14ac:dyDescent="0.25">
      <c r="A59" s="164"/>
      <c r="B59" s="164"/>
      <c r="C59" s="164"/>
      <c r="D59" s="175" t="s">
        <v>155</v>
      </c>
      <c r="E59" s="164"/>
      <c r="F59" s="165">
        <v>176.5</v>
      </c>
      <c r="G59" s="166"/>
      <c r="H59" s="166"/>
      <c r="I59" s="166"/>
      <c r="J59" s="164"/>
      <c r="K59" s="1"/>
      <c r="L59" s="1"/>
      <c r="M59" s="1"/>
      <c r="N59" s="1"/>
      <c r="O59" s="1"/>
      <c r="P59" s="1"/>
      <c r="Q59" s="1" t="s">
        <v>118</v>
      </c>
      <c r="R59" s="1"/>
      <c r="S59" s="1"/>
      <c r="V59" s="1"/>
    </row>
    <row r="60" spans="1:26" ht="24.95" customHeight="1" x14ac:dyDescent="0.25">
      <c r="A60" s="172"/>
      <c r="B60" s="167" t="s">
        <v>156</v>
      </c>
      <c r="C60" s="173" t="s">
        <v>157</v>
      </c>
      <c r="D60" s="167" t="s">
        <v>158</v>
      </c>
      <c r="E60" s="167" t="s">
        <v>159</v>
      </c>
      <c r="F60" s="168">
        <v>1.6</v>
      </c>
      <c r="G60" s="169">
        <v>0</v>
      </c>
      <c r="H60" s="169">
        <v>0</v>
      </c>
      <c r="I60" s="169">
        <f>ROUND(F60*(G60+H60),2)</f>
        <v>0</v>
      </c>
      <c r="J60" s="167">
        <f>ROUND(F60*(N60),2)</f>
        <v>0</v>
      </c>
      <c r="K60" s="170">
        <f>ROUND(F60*(O60),2)</f>
        <v>0</v>
      </c>
      <c r="L60" s="170">
        <f>ROUND(F60*(G60),2)</f>
        <v>0</v>
      </c>
      <c r="M60" s="170">
        <f>ROUND(F60*(H60),2)</f>
        <v>0</v>
      </c>
      <c r="N60" s="170">
        <v>0</v>
      </c>
      <c r="O60" s="170"/>
      <c r="P60" s="178"/>
      <c r="Q60" s="178"/>
      <c r="R60" s="178"/>
      <c r="S60" s="176">
        <f>ROUND(F60*(P60),3)</f>
        <v>0</v>
      </c>
      <c r="T60" s="171"/>
      <c r="U60" s="171"/>
      <c r="V60" s="177"/>
      <c r="Z60">
        <v>0</v>
      </c>
    </row>
    <row r="61" spans="1:26" ht="24.95" customHeight="1" x14ac:dyDescent="0.25">
      <c r="A61" s="186"/>
      <c r="B61" s="181" t="s">
        <v>160</v>
      </c>
      <c r="C61" s="187" t="s">
        <v>161</v>
      </c>
      <c r="D61" s="181" t="s">
        <v>162</v>
      </c>
      <c r="E61" s="181" t="s">
        <v>163</v>
      </c>
      <c r="F61" s="182">
        <v>181.79500000000002</v>
      </c>
      <c r="G61" s="183">
        <v>0</v>
      </c>
      <c r="H61" s="183">
        <v>0</v>
      </c>
      <c r="I61" s="183">
        <f>ROUND(F61*(G61+H61),2)</f>
        <v>0</v>
      </c>
      <c r="J61" s="181">
        <f>ROUND(F61*(N61),2)</f>
        <v>0</v>
      </c>
      <c r="K61" s="184">
        <f>ROUND(F61*(O61),2)</f>
        <v>0</v>
      </c>
      <c r="L61" s="184">
        <f>ROUND(F61*(G61),2)</f>
        <v>0</v>
      </c>
      <c r="M61" s="184">
        <f>ROUND(F61*(H61),2)</f>
        <v>0</v>
      </c>
      <c r="N61" s="184">
        <v>0</v>
      </c>
      <c r="O61" s="184"/>
      <c r="P61" s="189">
        <v>2.64E-2</v>
      </c>
      <c r="Q61" s="190"/>
      <c r="R61" s="190">
        <v>2.64E-2</v>
      </c>
      <c r="S61" s="188">
        <f>ROUND(F61*(P61),3)</f>
        <v>4.7990000000000004</v>
      </c>
      <c r="T61" s="185"/>
      <c r="U61" s="185"/>
      <c r="V61" s="189"/>
      <c r="Z61">
        <v>0</v>
      </c>
    </row>
    <row r="62" spans="1:26" x14ac:dyDescent="0.25">
      <c r="A62" s="164"/>
      <c r="B62" s="164"/>
      <c r="C62" s="174"/>
      <c r="D62" s="180" t="s">
        <v>164</v>
      </c>
      <c r="E62" s="164"/>
      <c r="F62" s="165">
        <v>181.79500000000002</v>
      </c>
      <c r="G62" s="166"/>
      <c r="H62" s="166"/>
      <c r="I62" s="166"/>
      <c r="J62" s="164"/>
      <c r="K62" s="1"/>
      <c r="L62" s="1"/>
      <c r="M62" s="1"/>
      <c r="N62" s="1"/>
      <c r="O62" s="1"/>
      <c r="P62" s="1"/>
      <c r="Q62" s="1"/>
      <c r="R62" s="1"/>
      <c r="S62" s="1"/>
      <c r="V62" s="1"/>
    </row>
    <row r="63" spans="1:26" x14ac:dyDescent="0.25">
      <c r="A63" s="148"/>
      <c r="B63" s="148"/>
      <c r="C63" s="163">
        <v>713</v>
      </c>
      <c r="D63" s="163" t="s">
        <v>75</v>
      </c>
      <c r="E63" s="148"/>
      <c r="F63" s="162"/>
      <c r="G63" s="151">
        <f>ROUND((SUM(L56:L62))/1,2)</f>
        <v>0</v>
      </c>
      <c r="H63" s="151">
        <f>ROUND((SUM(M56:M62))/1,2)</f>
        <v>0</v>
      </c>
      <c r="I63" s="151">
        <f>ROUND((SUM(I56:I62))/1,2)</f>
        <v>0</v>
      </c>
      <c r="J63" s="148"/>
      <c r="K63" s="148"/>
      <c r="L63" s="148">
        <f>ROUND((SUM(L56:L62))/1,2)</f>
        <v>0</v>
      </c>
      <c r="M63" s="148">
        <f>ROUND((SUM(M56:M62))/1,2)</f>
        <v>0</v>
      </c>
      <c r="N63" s="148"/>
      <c r="O63" s="148"/>
      <c r="P63" s="179"/>
      <c r="Q63" s="148"/>
      <c r="R63" s="148"/>
      <c r="S63" s="179">
        <f>ROUND((SUM(S56:S62))/1,2)</f>
        <v>4.91</v>
      </c>
      <c r="T63" s="145"/>
      <c r="U63" s="145"/>
      <c r="V63" s="2">
        <f>ROUND((SUM(V56:V62))/1,2)</f>
        <v>0</v>
      </c>
      <c r="W63" s="145"/>
      <c r="X63" s="145"/>
      <c r="Y63" s="145"/>
      <c r="Z63" s="145"/>
    </row>
    <row r="64" spans="1:26" x14ac:dyDescent="0.25">
      <c r="A64" s="1"/>
      <c r="B64" s="1"/>
      <c r="C64" s="1"/>
      <c r="D64" s="1"/>
      <c r="E64" s="1"/>
      <c r="F64" s="158"/>
      <c r="G64" s="141"/>
      <c r="H64" s="141"/>
      <c r="I64" s="141"/>
      <c r="J64" s="1"/>
      <c r="K64" s="1"/>
      <c r="L64" s="1"/>
      <c r="M64" s="1"/>
      <c r="N64" s="1"/>
      <c r="O64" s="1"/>
      <c r="P64" s="1"/>
      <c r="Q64" s="1"/>
      <c r="R64" s="1"/>
      <c r="S64" s="1"/>
      <c r="V64" s="1"/>
    </row>
    <row r="65" spans="1:26" x14ac:dyDescent="0.25">
      <c r="A65" s="148"/>
      <c r="B65" s="148"/>
      <c r="C65" s="163">
        <v>762</v>
      </c>
      <c r="D65" s="163" t="s">
        <v>76</v>
      </c>
      <c r="E65" s="148"/>
      <c r="F65" s="162"/>
      <c r="G65" s="149"/>
      <c r="H65" s="149"/>
      <c r="I65" s="149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5"/>
      <c r="U65" s="145"/>
      <c r="V65" s="148"/>
      <c r="W65" s="145"/>
      <c r="X65" s="145"/>
      <c r="Y65" s="145"/>
      <c r="Z65" s="145"/>
    </row>
    <row r="66" spans="1:26" ht="24.95" customHeight="1" x14ac:dyDescent="0.25">
      <c r="A66" s="172"/>
      <c r="B66" s="167" t="s">
        <v>165</v>
      </c>
      <c r="C66" s="173" t="s">
        <v>166</v>
      </c>
      <c r="D66" s="167" t="s">
        <v>167</v>
      </c>
      <c r="E66" s="167" t="s">
        <v>168</v>
      </c>
      <c r="F66" s="168">
        <v>1</v>
      </c>
      <c r="G66" s="169">
        <v>0</v>
      </c>
      <c r="H66" s="169">
        <v>0</v>
      </c>
      <c r="I66" s="169">
        <f>ROUND(F66*(G66+H66),2)</f>
        <v>0</v>
      </c>
      <c r="J66" s="167">
        <f>ROUND(F66*(N66),2)</f>
        <v>0</v>
      </c>
      <c r="K66" s="170">
        <f>ROUND(F66*(O66),2)</f>
        <v>0</v>
      </c>
      <c r="L66" s="170">
        <f>ROUND(F66*(G66),2)</f>
        <v>0</v>
      </c>
      <c r="M66" s="170">
        <f>ROUND(F66*(H66),2)</f>
        <v>0</v>
      </c>
      <c r="N66" s="170">
        <v>0</v>
      </c>
      <c r="O66" s="170"/>
      <c r="P66" s="178"/>
      <c r="Q66" s="178"/>
      <c r="R66" s="178"/>
      <c r="S66" s="176">
        <f>ROUND(F66*(P66),3)</f>
        <v>0</v>
      </c>
      <c r="T66" s="171"/>
      <c r="U66" s="171"/>
      <c r="V66" s="177"/>
      <c r="Z66">
        <v>0</v>
      </c>
    </row>
    <row r="67" spans="1:26" ht="12" customHeight="1" x14ac:dyDescent="0.25">
      <c r="A67" s="164"/>
      <c r="B67" s="164"/>
      <c r="C67" s="174"/>
      <c r="D67" s="174" t="s">
        <v>169</v>
      </c>
      <c r="E67" s="164"/>
      <c r="F67" s="165"/>
      <c r="G67" s="166"/>
      <c r="H67" s="166"/>
      <c r="I67" s="166"/>
      <c r="J67" s="164"/>
      <c r="K67" s="1"/>
      <c r="L67" s="1"/>
      <c r="M67" s="1"/>
      <c r="N67" s="1"/>
      <c r="O67" s="1"/>
      <c r="P67" s="1"/>
      <c r="Q67" s="1"/>
      <c r="R67" s="1"/>
      <c r="S67" s="1"/>
      <c r="V67" s="1"/>
    </row>
    <row r="68" spans="1:26" x14ac:dyDescent="0.25">
      <c r="A68" s="164"/>
      <c r="B68" s="164"/>
      <c r="C68" s="164"/>
      <c r="D68" s="175" t="s">
        <v>170</v>
      </c>
      <c r="E68" s="164"/>
      <c r="F68" s="165">
        <v>1</v>
      </c>
      <c r="G68" s="166"/>
      <c r="H68" s="166"/>
      <c r="I68" s="166"/>
      <c r="J68" s="164"/>
      <c r="K68" s="1"/>
      <c r="L68" s="1"/>
      <c r="M68" s="1"/>
      <c r="N68" s="1"/>
      <c r="O68" s="1"/>
      <c r="P68" s="1"/>
      <c r="Q68" s="1"/>
      <c r="R68" s="1"/>
      <c r="S68" s="1"/>
      <c r="V68" s="1"/>
    </row>
    <row r="69" spans="1:26" ht="24.95" customHeight="1" x14ac:dyDescent="0.25">
      <c r="A69" s="172"/>
      <c r="B69" s="167" t="s">
        <v>165</v>
      </c>
      <c r="C69" s="173" t="s">
        <v>171</v>
      </c>
      <c r="D69" s="167" t="s">
        <v>172</v>
      </c>
      <c r="E69" s="167" t="s">
        <v>159</v>
      </c>
      <c r="F69" s="168">
        <v>5.2</v>
      </c>
      <c r="G69" s="169">
        <v>0</v>
      </c>
      <c r="H69" s="169">
        <v>0</v>
      </c>
      <c r="I69" s="169">
        <f>ROUND(F69*(G69+H69),2)</f>
        <v>0</v>
      </c>
      <c r="J69" s="167">
        <f>ROUND(F69*(N69),2)</f>
        <v>0</v>
      </c>
      <c r="K69" s="170">
        <f>ROUND(F69*(O69),2)</f>
        <v>0</v>
      </c>
      <c r="L69" s="170">
        <f>ROUND(F69*(G69),2)</f>
        <v>0</v>
      </c>
      <c r="M69" s="170">
        <f>ROUND(F69*(H69),2)</f>
        <v>0</v>
      </c>
      <c r="N69" s="170">
        <v>0</v>
      </c>
      <c r="O69" s="170"/>
      <c r="P69" s="178"/>
      <c r="Q69" s="178"/>
      <c r="R69" s="178"/>
      <c r="S69" s="176">
        <f>ROUND(F69*(P69),3)</f>
        <v>0</v>
      </c>
      <c r="T69" s="171"/>
      <c r="U69" s="171"/>
      <c r="V69" s="177"/>
      <c r="Z69">
        <v>0</v>
      </c>
    </row>
    <row r="70" spans="1:26" ht="24.95" customHeight="1" x14ac:dyDescent="0.25">
      <c r="A70" s="172"/>
      <c r="B70" s="167" t="s">
        <v>173</v>
      </c>
      <c r="C70" s="173" t="s">
        <v>174</v>
      </c>
      <c r="D70" s="167" t="s">
        <v>175</v>
      </c>
      <c r="E70" s="167" t="s">
        <v>132</v>
      </c>
      <c r="F70" s="168">
        <v>20.25</v>
      </c>
      <c r="G70" s="169">
        <v>0</v>
      </c>
      <c r="H70" s="169">
        <v>0</v>
      </c>
      <c r="I70" s="169">
        <f>ROUND(F70*(G70+H70),2)</f>
        <v>0</v>
      </c>
      <c r="J70" s="167">
        <f>ROUND(F70*(N70),2)</f>
        <v>0</v>
      </c>
      <c r="K70" s="170">
        <f>ROUND(F70*(O70),2)</f>
        <v>0</v>
      </c>
      <c r="L70" s="170">
        <f>ROUND(F70*(G70),2)</f>
        <v>0</v>
      </c>
      <c r="M70" s="170">
        <f>ROUND(F70*(H70),2)</f>
        <v>0</v>
      </c>
      <c r="N70" s="170">
        <v>0</v>
      </c>
      <c r="O70" s="170"/>
      <c r="P70" s="178"/>
      <c r="Q70" s="178"/>
      <c r="R70" s="178"/>
      <c r="S70" s="176">
        <f>ROUND(F70*(P70),3)</f>
        <v>0</v>
      </c>
      <c r="T70" s="171"/>
      <c r="U70" s="171"/>
      <c r="V70" s="177">
        <f>ROUND(F70*(X70),3)</f>
        <v>0.72899999999999998</v>
      </c>
      <c r="X70">
        <v>3.5999999999999997E-2</v>
      </c>
      <c r="Z70">
        <v>0</v>
      </c>
    </row>
    <row r="71" spans="1:26" ht="14.25" customHeight="1" x14ac:dyDescent="0.25">
      <c r="A71" s="164"/>
      <c r="B71" s="164"/>
      <c r="C71" s="174"/>
      <c r="D71" s="174" t="s">
        <v>176</v>
      </c>
      <c r="E71" s="164"/>
      <c r="F71" s="165"/>
      <c r="G71" s="166"/>
      <c r="H71" s="166"/>
      <c r="I71" s="166"/>
      <c r="J71" s="164"/>
      <c r="K71" s="1"/>
      <c r="L71" s="1"/>
      <c r="M71" s="1"/>
      <c r="N71" s="1"/>
      <c r="O71" s="1"/>
      <c r="P71" s="1"/>
      <c r="Q71" s="1"/>
      <c r="R71" s="1"/>
      <c r="S71" s="1"/>
      <c r="V71" s="1"/>
    </row>
    <row r="72" spans="1:26" x14ac:dyDescent="0.25">
      <c r="A72" s="164"/>
      <c r="B72" s="164"/>
      <c r="C72" s="164"/>
      <c r="D72" s="175" t="s">
        <v>177</v>
      </c>
      <c r="E72" s="164"/>
      <c r="F72" s="165">
        <v>20.25</v>
      </c>
      <c r="G72" s="166"/>
      <c r="H72" s="166"/>
      <c r="I72" s="166"/>
      <c r="J72" s="164"/>
      <c r="K72" s="1"/>
      <c r="L72" s="1"/>
      <c r="M72" s="1"/>
      <c r="N72" s="1"/>
      <c r="O72" s="1"/>
      <c r="P72" s="1"/>
      <c r="Q72" s="1"/>
      <c r="R72" s="1"/>
      <c r="S72" s="1"/>
      <c r="V72" s="1"/>
    </row>
    <row r="73" spans="1:26" x14ac:dyDescent="0.25">
      <c r="A73" s="148"/>
      <c r="B73" s="148"/>
      <c r="C73" s="163">
        <v>762</v>
      </c>
      <c r="D73" s="163" t="s">
        <v>76</v>
      </c>
      <c r="E73" s="148"/>
      <c r="F73" s="162"/>
      <c r="G73" s="151">
        <f>ROUND((SUM(L65:L72))/1,2)</f>
        <v>0</v>
      </c>
      <c r="H73" s="151">
        <f>ROUND((SUM(M65:M72))/1,2)</f>
        <v>0</v>
      </c>
      <c r="I73" s="151">
        <f>ROUND((SUM(I65:I72))/1,2)</f>
        <v>0</v>
      </c>
      <c r="J73" s="148"/>
      <c r="K73" s="148"/>
      <c r="L73" s="148">
        <f>ROUND((SUM(L65:L72))/1,2)</f>
        <v>0</v>
      </c>
      <c r="M73" s="148">
        <f>ROUND((SUM(M65:M72))/1,2)</f>
        <v>0</v>
      </c>
      <c r="N73" s="148"/>
      <c r="O73" s="148"/>
      <c r="P73" s="179"/>
      <c r="Q73" s="148"/>
      <c r="R73" s="148"/>
      <c r="S73" s="179">
        <f>ROUND((SUM(S65:S72))/1,2)</f>
        <v>0</v>
      </c>
      <c r="T73" s="145"/>
      <c r="U73" s="145"/>
      <c r="V73" s="2">
        <f>ROUND((SUM(V65:V72))/1,2)</f>
        <v>0.73</v>
      </c>
      <c r="W73" s="145"/>
      <c r="X73" s="145"/>
      <c r="Y73" s="145"/>
      <c r="Z73" s="145"/>
    </row>
    <row r="74" spans="1:26" x14ac:dyDescent="0.25">
      <c r="A74" s="1"/>
      <c r="B74" s="1"/>
      <c r="C74" s="1"/>
      <c r="D74" s="1"/>
      <c r="E74" s="1"/>
      <c r="F74" s="158"/>
      <c r="G74" s="141"/>
      <c r="H74" s="141"/>
      <c r="I74" s="141"/>
      <c r="J74" s="1"/>
      <c r="K74" s="1"/>
      <c r="L74" s="1"/>
      <c r="M74" s="1"/>
      <c r="N74" s="1"/>
      <c r="O74" s="1"/>
      <c r="P74" s="1"/>
      <c r="Q74" s="1"/>
      <c r="R74" s="1"/>
      <c r="S74" s="1"/>
      <c r="V74" s="1"/>
    </row>
    <row r="75" spans="1:26" x14ac:dyDescent="0.25">
      <c r="A75" s="148"/>
      <c r="B75" s="148"/>
      <c r="C75" s="163">
        <v>763</v>
      </c>
      <c r="D75" s="163" t="s">
        <v>77</v>
      </c>
      <c r="E75" s="148"/>
      <c r="F75" s="162"/>
      <c r="G75" s="149"/>
      <c r="H75" s="149"/>
      <c r="I75" s="149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5"/>
      <c r="U75" s="145"/>
      <c r="V75" s="148"/>
      <c r="W75" s="145"/>
      <c r="X75" s="145"/>
      <c r="Y75" s="145"/>
      <c r="Z75" s="145"/>
    </row>
    <row r="76" spans="1:26" ht="24.95" customHeight="1" x14ac:dyDescent="0.25">
      <c r="A76" s="172"/>
      <c r="B76" s="167" t="s">
        <v>178</v>
      </c>
      <c r="C76" s="173" t="s">
        <v>179</v>
      </c>
      <c r="D76" s="167" t="s">
        <v>180</v>
      </c>
      <c r="E76" s="167" t="s">
        <v>106</v>
      </c>
      <c r="F76" s="168">
        <v>26.400000000000002</v>
      </c>
      <c r="G76" s="169">
        <v>0</v>
      </c>
      <c r="H76" s="169">
        <v>0</v>
      </c>
      <c r="I76" s="169">
        <f>ROUND(F76*(G76+H76),2)</f>
        <v>0</v>
      </c>
      <c r="J76" s="167">
        <f>ROUND(F76*(N76),2)</f>
        <v>0</v>
      </c>
      <c r="K76" s="170">
        <f>ROUND(F76*(O76),2)</f>
        <v>0</v>
      </c>
      <c r="L76" s="170">
        <f>ROUND(F76*(G76),2)</f>
        <v>0</v>
      </c>
      <c r="M76" s="170">
        <f>ROUND(F76*(H76),2)</f>
        <v>0</v>
      </c>
      <c r="N76" s="170">
        <v>0</v>
      </c>
      <c r="O76" s="170"/>
      <c r="P76" s="177">
        <v>2.1430000000000001E-2</v>
      </c>
      <c r="Q76" s="178"/>
      <c r="R76" s="178">
        <v>2.1430000000000001E-2</v>
      </c>
      <c r="S76" s="176">
        <f>ROUND(F76*(P76),3)</f>
        <v>0.56599999999999995</v>
      </c>
      <c r="T76" s="171"/>
      <c r="U76" s="171"/>
      <c r="V76" s="177"/>
      <c r="Z76">
        <v>0</v>
      </c>
    </row>
    <row r="77" spans="1:26" ht="12" customHeight="1" x14ac:dyDescent="0.25">
      <c r="A77" s="164"/>
      <c r="B77" s="164"/>
      <c r="C77" s="174"/>
      <c r="D77" s="174" t="s">
        <v>181</v>
      </c>
      <c r="E77" s="164"/>
      <c r="F77" s="165"/>
      <c r="G77" s="166"/>
      <c r="H77" s="166"/>
      <c r="I77" s="166"/>
      <c r="J77" s="164"/>
      <c r="K77" s="1"/>
      <c r="L77" s="1"/>
      <c r="M77" s="1"/>
      <c r="N77" s="1"/>
      <c r="O77" s="1"/>
      <c r="P77" s="1"/>
      <c r="Q77" s="1"/>
      <c r="R77" s="1"/>
      <c r="S77" s="1"/>
      <c r="V77" s="1"/>
    </row>
    <row r="78" spans="1:26" x14ac:dyDescent="0.25">
      <c r="A78" s="164"/>
      <c r="B78" s="164"/>
      <c r="C78" s="164"/>
      <c r="D78" s="175" t="s">
        <v>182</v>
      </c>
      <c r="E78" s="164"/>
      <c r="F78" s="165">
        <v>26.400000000000002</v>
      </c>
      <c r="G78" s="166"/>
      <c r="H78" s="166"/>
      <c r="I78" s="166"/>
      <c r="J78" s="164"/>
      <c r="K78" s="1"/>
      <c r="L78" s="1"/>
      <c r="M78" s="1"/>
      <c r="N78" s="1"/>
      <c r="O78" s="1"/>
      <c r="P78" s="1"/>
      <c r="Q78" s="1" t="s">
        <v>118</v>
      </c>
      <c r="R78" s="1"/>
      <c r="S78" s="1"/>
      <c r="V78" s="1"/>
    </row>
    <row r="79" spans="1:26" ht="24" customHeight="1" x14ac:dyDescent="0.25">
      <c r="A79" s="164"/>
      <c r="B79" s="164"/>
      <c r="C79" s="174"/>
      <c r="D79" s="174" t="s">
        <v>183</v>
      </c>
      <c r="E79" s="164"/>
      <c r="F79" s="165"/>
      <c r="G79" s="166"/>
      <c r="H79" s="166"/>
      <c r="I79" s="166"/>
      <c r="J79" s="164"/>
      <c r="K79" s="1"/>
      <c r="L79" s="1"/>
      <c r="M79" s="1"/>
      <c r="N79" s="1"/>
      <c r="O79" s="1"/>
      <c r="P79" s="1"/>
      <c r="Q79" s="1" t="s">
        <v>118</v>
      </c>
      <c r="R79" s="1"/>
      <c r="S79" s="1"/>
      <c r="V79" s="1"/>
    </row>
    <row r="80" spans="1:26" ht="12" customHeight="1" x14ac:dyDescent="0.25">
      <c r="A80" s="164"/>
      <c r="B80" s="164"/>
      <c r="C80" s="174"/>
      <c r="D80" s="174" t="s">
        <v>184</v>
      </c>
      <c r="E80" s="164"/>
      <c r="F80" s="165"/>
      <c r="G80" s="166"/>
      <c r="H80" s="166"/>
      <c r="I80" s="166"/>
      <c r="J80" s="164"/>
      <c r="K80" s="1"/>
      <c r="L80" s="1"/>
      <c r="M80" s="1"/>
      <c r="N80" s="1"/>
      <c r="O80" s="1"/>
      <c r="P80" s="1"/>
      <c r="Q80" s="1" t="s">
        <v>118</v>
      </c>
      <c r="R80" s="1"/>
      <c r="S80" s="1"/>
      <c r="V80" s="1"/>
    </row>
    <row r="81" spans="1:26" ht="12" customHeight="1" x14ac:dyDescent="0.25">
      <c r="A81" s="164"/>
      <c r="B81" s="164"/>
      <c r="C81" s="174"/>
      <c r="D81" s="174" t="s">
        <v>185</v>
      </c>
      <c r="E81" s="164"/>
      <c r="F81" s="165"/>
      <c r="G81" s="166"/>
      <c r="H81" s="166"/>
      <c r="I81" s="166"/>
      <c r="J81" s="164"/>
      <c r="K81" s="1"/>
      <c r="L81" s="1"/>
      <c r="M81" s="1"/>
      <c r="N81" s="1"/>
      <c r="O81" s="1"/>
      <c r="P81" s="1"/>
      <c r="Q81" s="1" t="s">
        <v>118</v>
      </c>
      <c r="R81" s="1"/>
      <c r="S81" s="1"/>
      <c r="V81" s="1"/>
    </row>
    <row r="82" spans="1:26" ht="12" customHeight="1" x14ac:dyDescent="0.25">
      <c r="A82" s="164"/>
      <c r="B82" s="164"/>
      <c r="C82" s="174"/>
      <c r="D82" s="174" t="s">
        <v>186</v>
      </c>
      <c r="E82" s="164"/>
      <c r="F82" s="165"/>
      <c r="G82" s="166"/>
      <c r="H82" s="166"/>
      <c r="I82" s="166"/>
      <c r="J82" s="164"/>
      <c r="K82" s="1"/>
      <c r="L82" s="1"/>
      <c r="M82" s="1"/>
      <c r="N82" s="1"/>
      <c r="O82" s="1"/>
      <c r="P82" s="1"/>
      <c r="Q82" s="1" t="s">
        <v>118</v>
      </c>
      <c r="R82" s="1"/>
      <c r="S82" s="1"/>
      <c r="V82" s="1"/>
    </row>
    <row r="83" spans="1:26" ht="12" customHeight="1" x14ac:dyDescent="0.25">
      <c r="A83" s="164"/>
      <c r="B83" s="164"/>
      <c r="C83" s="174"/>
      <c r="D83" s="174" t="s">
        <v>187</v>
      </c>
      <c r="E83" s="164"/>
      <c r="F83" s="165"/>
      <c r="G83" s="166"/>
      <c r="H83" s="166"/>
      <c r="I83" s="166"/>
      <c r="J83" s="164"/>
      <c r="K83" s="1"/>
      <c r="L83" s="1"/>
      <c r="M83" s="1"/>
      <c r="N83" s="1"/>
      <c r="O83" s="1"/>
      <c r="P83" s="1"/>
      <c r="Q83" s="1" t="s">
        <v>118</v>
      </c>
      <c r="R83" s="1"/>
      <c r="S83" s="1"/>
      <c r="V83" s="1"/>
    </row>
    <row r="84" spans="1:26" ht="12" customHeight="1" x14ac:dyDescent="0.25">
      <c r="A84" s="164"/>
      <c r="B84" s="164"/>
      <c r="C84" s="174"/>
      <c r="D84" s="174" t="s">
        <v>188</v>
      </c>
      <c r="E84" s="164"/>
      <c r="F84" s="165"/>
      <c r="G84" s="166"/>
      <c r="H84" s="166"/>
      <c r="I84" s="166"/>
      <c r="J84" s="164"/>
      <c r="K84" s="1"/>
      <c r="L84" s="1"/>
      <c r="M84" s="1"/>
      <c r="N84" s="1"/>
      <c r="O84" s="1"/>
      <c r="P84" s="1"/>
      <c r="Q84" s="1" t="s">
        <v>118</v>
      </c>
      <c r="R84" s="1"/>
      <c r="S84" s="1"/>
      <c r="V84" s="1"/>
    </row>
    <row r="85" spans="1:26" ht="12" customHeight="1" x14ac:dyDescent="0.25">
      <c r="A85" s="164"/>
      <c r="B85" s="164"/>
      <c r="C85" s="174"/>
      <c r="D85" s="174" t="s">
        <v>189</v>
      </c>
      <c r="E85" s="164"/>
      <c r="F85" s="165"/>
      <c r="G85" s="166"/>
      <c r="H85" s="166"/>
      <c r="I85" s="166"/>
      <c r="J85" s="164"/>
      <c r="K85" s="1"/>
      <c r="L85" s="1"/>
      <c r="M85" s="1"/>
      <c r="N85" s="1"/>
      <c r="O85" s="1"/>
      <c r="P85" s="1"/>
      <c r="Q85" s="1" t="s">
        <v>118</v>
      </c>
      <c r="R85" s="1"/>
      <c r="S85" s="1"/>
      <c r="V85" s="1"/>
    </row>
    <row r="86" spans="1:26" ht="12" customHeight="1" x14ac:dyDescent="0.25">
      <c r="A86" s="164"/>
      <c r="B86" s="164"/>
      <c r="C86" s="174"/>
      <c r="D86" s="174" t="s">
        <v>190</v>
      </c>
      <c r="E86" s="164"/>
      <c r="F86" s="165"/>
      <c r="G86" s="166"/>
      <c r="H86" s="166"/>
      <c r="I86" s="166"/>
      <c r="J86" s="164"/>
      <c r="K86" s="1"/>
      <c r="L86" s="1"/>
      <c r="M86" s="1"/>
      <c r="N86" s="1"/>
      <c r="O86" s="1"/>
      <c r="P86" s="1"/>
      <c r="Q86" s="1" t="s">
        <v>118</v>
      </c>
      <c r="R86" s="1"/>
      <c r="S86" s="1"/>
      <c r="V86" s="1"/>
    </row>
    <row r="87" spans="1:26" ht="12" customHeight="1" x14ac:dyDescent="0.25">
      <c r="A87" s="164"/>
      <c r="B87" s="164"/>
      <c r="C87" s="174"/>
      <c r="D87" s="174" t="s">
        <v>191</v>
      </c>
      <c r="E87" s="164"/>
      <c r="F87" s="165"/>
      <c r="G87" s="166"/>
      <c r="H87" s="166"/>
      <c r="I87" s="166"/>
      <c r="J87" s="164"/>
      <c r="K87" s="1"/>
      <c r="L87" s="1"/>
      <c r="M87" s="1"/>
      <c r="N87" s="1"/>
      <c r="O87" s="1"/>
      <c r="P87" s="1"/>
      <c r="Q87" s="1" t="s">
        <v>118</v>
      </c>
      <c r="R87" s="1"/>
      <c r="S87" s="1"/>
      <c r="V87" s="1"/>
    </row>
    <row r="88" spans="1:26" ht="24.95" customHeight="1" x14ac:dyDescent="0.25">
      <c r="A88" s="172"/>
      <c r="B88" s="167" t="s">
        <v>178</v>
      </c>
      <c r="C88" s="173" t="s">
        <v>192</v>
      </c>
      <c r="D88" s="167" t="s">
        <v>193</v>
      </c>
      <c r="E88" s="167" t="s">
        <v>106</v>
      </c>
      <c r="F88" s="168">
        <v>47</v>
      </c>
      <c r="G88" s="169">
        <v>0</v>
      </c>
      <c r="H88" s="169">
        <v>0</v>
      </c>
      <c r="I88" s="169">
        <f>ROUND(F88*(G88+H88),2)</f>
        <v>0</v>
      </c>
      <c r="J88" s="167">
        <f>ROUND(F88*(N88),2)</f>
        <v>0</v>
      </c>
      <c r="K88" s="170">
        <f>ROUND(F88*(O88),2)</f>
        <v>0</v>
      </c>
      <c r="L88" s="170">
        <f>ROUND(F88*(G88),2)</f>
        <v>0</v>
      </c>
      <c r="M88" s="170">
        <f>ROUND(F88*(H88),2)</f>
        <v>0</v>
      </c>
      <c r="N88" s="170">
        <v>0</v>
      </c>
      <c r="O88" s="170"/>
      <c r="P88" s="177">
        <v>2.1430000000000001E-2</v>
      </c>
      <c r="Q88" s="178"/>
      <c r="R88" s="178">
        <v>2.1430000000000001E-2</v>
      </c>
      <c r="S88" s="176">
        <f>ROUND(F88*(P88),3)</f>
        <v>1.0069999999999999</v>
      </c>
      <c r="T88" s="171"/>
      <c r="U88" s="171"/>
      <c r="V88" s="177"/>
      <c r="Z88">
        <v>0</v>
      </c>
    </row>
    <row r="89" spans="1:26" ht="12" customHeight="1" x14ac:dyDescent="0.25">
      <c r="A89" s="164"/>
      <c r="B89" s="164"/>
      <c r="C89" s="174"/>
      <c r="D89" s="174" t="s">
        <v>194</v>
      </c>
      <c r="E89" s="164"/>
      <c r="F89" s="165"/>
      <c r="G89" s="166"/>
      <c r="H89" s="166"/>
      <c r="I89" s="166"/>
      <c r="J89" s="164"/>
      <c r="K89" s="1"/>
      <c r="L89" s="1"/>
      <c r="M89" s="1"/>
      <c r="N89" s="1"/>
      <c r="O89" s="1"/>
      <c r="P89" s="1"/>
      <c r="Q89" s="1"/>
      <c r="R89" s="1"/>
      <c r="S89" s="1"/>
      <c r="V89" s="1"/>
    </row>
    <row r="90" spans="1:26" x14ac:dyDescent="0.25">
      <c r="A90" s="164"/>
      <c r="B90" s="164"/>
      <c r="C90" s="164"/>
      <c r="D90" s="175" t="s">
        <v>195</v>
      </c>
      <c r="E90" s="164"/>
      <c r="F90" s="165">
        <v>47</v>
      </c>
      <c r="G90" s="166"/>
      <c r="H90" s="166"/>
      <c r="I90" s="166"/>
      <c r="J90" s="164"/>
      <c r="K90" s="1"/>
      <c r="L90" s="1"/>
      <c r="M90" s="1"/>
      <c r="N90" s="1"/>
      <c r="O90" s="1"/>
      <c r="P90" s="1"/>
      <c r="Q90" s="1" t="s">
        <v>196</v>
      </c>
      <c r="R90" s="1"/>
      <c r="S90" s="1"/>
      <c r="V90" s="1"/>
    </row>
    <row r="91" spans="1:26" ht="24" customHeight="1" x14ac:dyDescent="0.25">
      <c r="A91" s="164"/>
      <c r="B91" s="164"/>
      <c r="C91" s="174"/>
      <c r="D91" s="174" t="s">
        <v>183</v>
      </c>
      <c r="E91" s="164"/>
      <c r="F91" s="165"/>
      <c r="G91" s="166"/>
      <c r="H91" s="166"/>
      <c r="I91" s="166"/>
      <c r="J91" s="164"/>
      <c r="K91" s="1"/>
      <c r="L91" s="1"/>
      <c r="M91" s="1"/>
      <c r="N91" s="1"/>
      <c r="O91" s="1"/>
      <c r="P91" s="1"/>
      <c r="Q91" s="1" t="s">
        <v>196</v>
      </c>
      <c r="R91" s="1"/>
      <c r="S91" s="1"/>
      <c r="V91" s="1"/>
    </row>
    <row r="92" spans="1:26" ht="12" customHeight="1" x14ac:dyDescent="0.25">
      <c r="A92" s="164"/>
      <c r="B92" s="164"/>
      <c r="C92" s="174"/>
      <c r="D92" s="174" t="s">
        <v>184</v>
      </c>
      <c r="E92" s="164"/>
      <c r="F92" s="165"/>
      <c r="G92" s="166"/>
      <c r="H92" s="166"/>
      <c r="I92" s="166"/>
      <c r="J92" s="164"/>
      <c r="K92" s="1"/>
      <c r="L92" s="1"/>
      <c r="M92" s="1"/>
      <c r="N92" s="1"/>
      <c r="O92" s="1"/>
      <c r="P92" s="1"/>
      <c r="Q92" s="1" t="s">
        <v>196</v>
      </c>
      <c r="R92" s="1"/>
      <c r="S92" s="1"/>
      <c r="V92" s="1"/>
    </row>
    <row r="93" spans="1:26" ht="12" customHeight="1" x14ac:dyDescent="0.25">
      <c r="A93" s="164"/>
      <c r="B93" s="164"/>
      <c r="C93" s="174"/>
      <c r="D93" s="174" t="s">
        <v>185</v>
      </c>
      <c r="E93" s="164"/>
      <c r="F93" s="165"/>
      <c r="G93" s="166"/>
      <c r="H93" s="166"/>
      <c r="I93" s="166"/>
      <c r="J93" s="164"/>
      <c r="K93" s="1"/>
      <c r="L93" s="1"/>
      <c r="M93" s="1"/>
      <c r="N93" s="1"/>
      <c r="O93" s="1"/>
      <c r="P93" s="1"/>
      <c r="Q93" s="1" t="s">
        <v>196</v>
      </c>
      <c r="R93" s="1"/>
      <c r="S93" s="1"/>
      <c r="V93" s="1"/>
    </row>
    <row r="94" spans="1:26" ht="12" customHeight="1" x14ac:dyDescent="0.25">
      <c r="A94" s="164"/>
      <c r="B94" s="164"/>
      <c r="C94" s="174"/>
      <c r="D94" s="174" t="s">
        <v>186</v>
      </c>
      <c r="E94" s="164"/>
      <c r="F94" s="165"/>
      <c r="G94" s="166"/>
      <c r="H94" s="166"/>
      <c r="I94" s="166"/>
      <c r="J94" s="164"/>
      <c r="K94" s="1"/>
      <c r="L94" s="1"/>
      <c r="M94" s="1"/>
      <c r="N94" s="1"/>
      <c r="O94" s="1"/>
      <c r="P94" s="1"/>
      <c r="Q94" s="1" t="s">
        <v>118</v>
      </c>
      <c r="R94" s="1"/>
      <c r="S94" s="1"/>
      <c r="V94" s="1"/>
    </row>
    <row r="95" spans="1:26" ht="12" customHeight="1" x14ac:dyDescent="0.25">
      <c r="A95" s="164"/>
      <c r="B95" s="164"/>
      <c r="C95" s="174"/>
      <c r="D95" s="174" t="s">
        <v>197</v>
      </c>
      <c r="E95" s="164"/>
      <c r="F95" s="165"/>
      <c r="G95" s="166"/>
      <c r="H95" s="166"/>
      <c r="I95" s="166"/>
      <c r="J95" s="164"/>
      <c r="K95" s="1"/>
      <c r="L95" s="1"/>
      <c r="M95" s="1"/>
      <c r="N95" s="1"/>
      <c r="O95" s="1"/>
      <c r="P95" s="1"/>
      <c r="Q95" s="1" t="s">
        <v>118</v>
      </c>
      <c r="R95" s="1"/>
      <c r="S95" s="1"/>
      <c r="V95" s="1"/>
    </row>
    <row r="96" spans="1:26" ht="12" customHeight="1" x14ac:dyDescent="0.25">
      <c r="A96" s="164"/>
      <c r="B96" s="164"/>
      <c r="C96" s="174"/>
      <c r="D96" s="174" t="s">
        <v>187</v>
      </c>
      <c r="E96" s="164"/>
      <c r="F96" s="165"/>
      <c r="G96" s="166"/>
      <c r="H96" s="166"/>
      <c r="I96" s="166"/>
      <c r="J96" s="164"/>
      <c r="K96" s="1"/>
      <c r="L96" s="1"/>
      <c r="M96" s="1"/>
      <c r="N96" s="1"/>
      <c r="O96" s="1"/>
      <c r="P96" s="1"/>
      <c r="Q96" s="1" t="s">
        <v>118</v>
      </c>
      <c r="R96" s="1"/>
      <c r="S96" s="1"/>
      <c r="V96" s="1"/>
    </row>
    <row r="97" spans="1:26" ht="35.1" customHeight="1" x14ac:dyDescent="0.25">
      <c r="A97" s="172"/>
      <c r="B97" s="167" t="s">
        <v>178</v>
      </c>
      <c r="C97" s="173" t="s">
        <v>198</v>
      </c>
      <c r="D97" s="167" t="s">
        <v>341</v>
      </c>
      <c r="E97" s="167" t="s">
        <v>106</v>
      </c>
      <c r="F97" s="168">
        <v>103.2</v>
      </c>
      <c r="G97" s="169">
        <v>0</v>
      </c>
      <c r="H97" s="169">
        <v>0</v>
      </c>
      <c r="I97" s="169">
        <f>ROUND(F97*(G97+H97),2)</f>
        <v>0</v>
      </c>
      <c r="J97" s="167">
        <f>ROUND(F97*(N97),2)</f>
        <v>0</v>
      </c>
      <c r="K97" s="170">
        <f>ROUND(F97*(O97),2)</f>
        <v>0</v>
      </c>
      <c r="L97" s="170">
        <f>ROUND(F97*(G97),2)</f>
        <v>0</v>
      </c>
      <c r="M97" s="170">
        <f>ROUND(F97*(H97),2)</f>
        <v>0</v>
      </c>
      <c r="N97" s="170">
        <v>0</v>
      </c>
      <c r="O97" s="170"/>
      <c r="P97" s="177">
        <v>2.1430000000000001E-2</v>
      </c>
      <c r="Q97" s="178"/>
      <c r="R97" s="178">
        <v>2.1430000000000001E-2</v>
      </c>
      <c r="S97" s="176">
        <f>ROUND(F97*(P97),3)</f>
        <v>2.2120000000000002</v>
      </c>
      <c r="T97" s="171"/>
      <c r="U97" s="171"/>
      <c r="V97" s="177"/>
      <c r="Z97">
        <v>0</v>
      </c>
    </row>
    <row r="98" spans="1:26" ht="12" customHeight="1" x14ac:dyDescent="0.25">
      <c r="A98" s="164"/>
      <c r="B98" s="164"/>
      <c r="C98" s="174"/>
      <c r="D98" s="174" t="s">
        <v>342</v>
      </c>
      <c r="E98" s="164"/>
      <c r="F98" s="164"/>
      <c r="G98" s="166"/>
      <c r="H98" s="166"/>
      <c r="I98" s="164"/>
      <c r="J98" s="164"/>
      <c r="K98" s="1"/>
      <c r="L98" s="1"/>
      <c r="M98" s="1"/>
      <c r="N98" s="1"/>
      <c r="O98" s="1"/>
      <c r="P98" s="1"/>
      <c r="Q98" s="1"/>
      <c r="R98" s="1"/>
      <c r="S98" s="1"/>
      <c r="V98" s="1"/>
    </row>
    <row r="99" spans="1:26" x14ac:dyDescent="0.25">
      <c r="A99" s="164"/>
      <c r="B99" s="164"/>
      <c r="C99" s="164"/>
      <c r="D99" s="175" t="s">
        <v>199</v>
      </c>
      <c r="E99" s="164"/>
      <c r="F99" s="165">
        <v>103.2</v>
      </c>
      <c r="G99" s="166"/>
      <c r="H99" s="166"/>
      <c r="I99" s="164"/>
      <c r="J99" s="164"/>
      <c r="K99" s="1"/>
      <c r="L99" s="1"/>
      <c r="M99" s="1"/>
      <c r="N99" s="1"/>
      <c r="O99" s="1"/>
      <c r="P99" s="1"/>
      <c r="Q99" s="191" t="s">
        <v>200</v>
      </c>
      <c r="R99" s="1"/>
      <c r="S99" s="1"/>
      <c r="V99" s="1"/>
    </row>
    <row r="100" spans="1:26" ht="24" customHeight="1" x14ac:dyDescent="0.25">
      <c r="A100" s="164"/>
      <c r="B100" s="164"/>
      <c r="C100" s="174"/>
      <c r="D100" s="174" t="s">
        <v>183</v>
      </c>
      <c r="E100" s="164"/>
      <c r="F100" s="165"/>
      <c r="G100" s="166"/>
      <c r="H100" s="166"/>
      <c r="I100" s="164"/>
      <c r="J100" s="164"/>
      <c r="K100" s="1"/>
      <c r="L100" s="1"/>
      <c r="M100" s="1"/>
      <c r="N100" s="1"/>
      <c r="O100" s="1"/>
      <c r="P100" s="1"/>
      <c r="Q100" s="191" t="s">
        <v>200</v>
      </c>
      <c r="R100" s="1"/>
      <c r="S100" s="1"/>
      <c r="V100" s="1"/>
    </row>
    <row r="101" spans="1:26" ht="12" customHeight="1" x14ac:dyDescent="0.25">
      <c r="A101" s="164"/>
      <c r="B101" s="164"/>
      <c r="C101" s="174"/>
      <c r="D101" s="174" t="s">
        <v>184</v>
      </c>
      <c r="E101" s="164"/>
      <c r="F101" s="165"/>
      <c r="G101" s="166"/>
      <c r="H101" s="166"/>
      <c r="I101" s="164"/>
      <c r="J101" s="164"/>
      <c r="K101" s="1"/>
      <c r="L101" s="1"/>
      <c r="M101" s="1"/>
      <c r="N101" s="1"/>
      <c r="O101" s="1"/>
      <c r="P101" s="1"/>
      <c r="Q101" s="191" t="s">
        <v>200</v>
      </c>
      <c r="R101" s="1"/>
      <c r="S101" s="1"/>
      <c r="V101" s="1"/>
    </row>
    <row r="102" spans="1:26" ht="12" customHeight="1" x14ac:dyDescent="0.25">
      <c r="A102" s="164"/>
      <c r="B102" s="164"/>
      <c r="C102" s="174"/>
      <c r="D102" s="174" t="s">
        <v>185</v>
      </c>
      <c r="E102" s="164"/>
      <c r="F102" s="165"/>
      <c r="G102" s="166"/>
      <c r="H102" s="166"/>
      <c r="I102" s="164"/>
      <c r="J102" s="164"/>
      <c r="K102" s="1"/>
      <c r="L102" s="1"/>
      <c r="M102" s="1"/>
      <c r="N102" s="1"/>
      <c r="O102" s="1"/>
      <c r="P102" s="1"/>
      <c r="Q102" s="191" t="s">
        <v>200</v>
      </c>
      <c r="R102" s="1"/>
      <c r="S102" s="1"/>
      <c r="V102" s="1"/>
    </row>
    <row r="103" spans="1:26" ht="12" customHeight="1" x14ac:dyDescent="0.25">
      <c r="A103" s="164"/>
      <c r="B103" s="164"/>
      <c r="C103" s="174"/>
      <c r="D103" s="174" t="s">
        <v>186</v>
      </c>
      <c r="E103" s="164"/>
      <c r="F103" s="165"/>
      <c r="G103" s="166"/>
      <c r="H103" s="166"/>
      <c r="I103" s="164"/>
      <c r="J103" s="164"/>
      <c r="K103" s="1"/>
      <c r="L103" s="1"/>
      <c r="M103" s="1"/>
      <c r="N103" s="1"/>
      <c r="O103" s="1"/>
      <c r="P103" s="1"/>
      <c r="Q103" s="191" t="s">
        <v>200</v>
      </c>
      <c r="R103" s="1"/>
      <c r="S103" s="1"/>
      <c r="V103" s="1"/>
    </row>
    <row r="104" spans="1:26" ht="12" customHeight="1" x14ac:dyDescent="0.25">
      <c r="A104" s="164"/>
      <c r="B104" s="164"/>
      <c r="C104" s="174"/>
      <c r="D104" s="174" t="s">
        <v>187</v>
      </c>
      <c r="E104" s="164"/>
      <c r="F104" s="165"/>
      <c r="G104" s="166"/>
      <c r="H104" s="166"/>
      <c r="I104" s="164"/>
      <c r="J104" s="164"/>
      <c r="K104" s="1"/>
      <c r="L104" s="1"/>
      <c r="M104" s="1"/>
      <c r="N104" s="1"/>
      <c r="O104" s="1"/>
      <c r="P104" s="1"/>
      <c r="Q104" s="191" t="s">
        <v>200</v>
      </c>
      <c r="R104" s="1"/>
      <c r="S104" s="1"/>
      <c r="V104" s="1"/>
    </row>
    <row r="105" spans="1:26" ht="12" customHeight="1" x14ac:dyDescent="0.25">
      <c r="A105" s="164"/>
      <c r="B105" s="164"/>
      <c r="C105" s="174"/>
      <c r="D105" s="174" t="s">
        <v>188</v>
      </c>
      <c r="E105" s="164"/>
      <c r="F105" s="165"/>
      <c r="G105" s="166"/>
      <c r="H105" s="166"/>
      <c r="I105" s="164"/>
      <c r="J105" s="164"/>
      <c r="K105" s="1"/>
      <c r="L105" s="1"/>
      <c r="M105" s="1"/>
      <c r="N105" s="1"/>
      <c r="O105" s="1"/>
      <c r="P105" s="1"/>
      <c r="Q105" s="191" t="s">
        <v>200</v>
      </c>
      <c r="R105" s="1"/>
      <c r="S105" s="1"/>
      <c r="V105" s="1"/>
    </row>
    <row r="106" spans="1:26" ht="12" customHeight="1" x14ac:dyDescent="0.25">
      <c r="A106" s="164"/>
      <c r="B106" s="164"/>
      <c r="C106" s="174"/>
      <c r="D106" s="174" t="s">
        <v>189</v>
      </c>
      <c r="E106" s="164"/>
      <c r="F106" s="165"/>
      <c r="G106" s="166"/>
      <c r="H106" s="166"/>
      <c r="I106" s="164"/>
      <c r="J106" s="164"/>
      <c r="K106" s="1"/>
      <c r="L106" s="1"/>
      <c r="M106" s="1"/>
      <c r="N106" s="1"/>
      <c r="O106" s="1"/>
      <c r="P106" s="1"/>
      <c r="Q106" s="191" t="s">
        <v>200</v>
      </c>
      <c r="R106" s="1"/>
      <c r="S106" s="1"/>
      <c r="V106" s="1"/>
    </row>
    <row r="107" spans="1:26" ht="12" customHeight="1" x14ac:dyDescent="0.25">
      <c r="A107" s="164"/>
      <c r="B107" s="164"/>
      <c r="C107" s="174"/>
      <c r="D107" s="174" t="s">
        <v>190</v>
      </c>
      <c r="E107" s="164"/>
      <c r="F107" s="165"/>
      <c r="G107" s="166"/>
      <c r="H107" s="166"/>
      <c r="I107" s="164"/>
      <c r="J107" s="164"/>
      <c r="K107" s="1"/>
      <c r="L107" s="1"/>
      <c r="M107" s="1"/>
      <c r="N107" s="1"/>
      <c r="O107" s="1"/>
      <c r="P107" s="1"/>
      <c r="Q107" s="191" t="s">
        <v>200</v>
      </c>
      <c r="R107" s="1"/>
      <c r="S107" s="1"/>
      <c r="V107" s="1"/>
    </row>
    <row r="108" spans="1:26" ht="12" customHeight="1" x14ac:dyDescent="0.25">
      <c r="A108" s="164"/>
      <c r="B108" s="164"/>
      <c r="C108" s="174"/>
      <c r="D108" s="174" t="s">
        <v>191</v>
      </c>
      <c r="E108" s="164"/>
      <c r="F108" s="165"/>
      <c r="G108" s="166"/>
      <c r="H108" s="166"/>
      <c r="I108" s="164"/>
      <c r="J108" s="164"/>
      <c r="K108" s="1"/>
      <c r="L108" s="1"/>
      <c r="M108" s="1"/>
      <c r="N108" s="1"/>
      <c r="O108" s="1"/>
      <c r="P108" s="1"/>
      <c r="Q108" s="191" t="s">
        <v>200</v>
      </c>
      <c r="R108" s="1"/>
      <c r="S108" s="1"/>
      <c r="V108" s="1"/>
    </row>
    <row r="109" spans="1:26" ht="12" customHeight="1" x14ac:dyDescent="0.25">
      <c r="A109" s="164"/>
      <c r="B109" s="164"/>
      <c r="C109" s="174"/>
      <c r="D109" s="174" t="s">
        <v>201</v>
      </c>
      <c r="E109" s="164"/>
      <c r="F109" s="165"/>
      <c r="G109" s="166"/>
      <c r="H109" s="166"/>
      <c r="I109" s="164"/>
      <c r="J109" s="164"/>
      <c r="K109" s="1"/>
      <c r="L109" s="1"/>
      <c r="M109" s="1"/>
      <c r="N109" s="1"/>
      <c r="O109" s="1"/>
      <c r="P109" s="1"/>
      <c r="Q109" s="1"/>
      <c r="R109" s="1"/>
      <c r="S109" s="1"/>
      <c r="V109" s="1"/>
    </row>
    <row r="110" spans="1:26" ht="24.95" customHeight="1" x14ac:dyDescent="0.25">
      <c r="A110" s="172"/>
      <c r="B110" s="167" t="s">
        <v>178</v>
      </c>
      <c r="C110" s="173" t="s">
        <v>202</v>
      </c>
      <c r="D110" s="167" t="s">
        <v>203</v>
      </c>
      <c r="E110" s="167" t="s">
        <v>159</v>
      </c>
      <c r="F110" s="168">
        <v>0.70000000000000007</v>
      </c>
      <c r="G110" s="169">
        <v>0</v>
      </c>
      <c r="H110" s="169">
        <v>0</v>
      </c>
      <c r="I110" s="169">
        <f>ROUND(F110*(G110+H110),2)</f>
        <v>0</v>
      </c>
      <c r="J110" s="167">
        <f>ROUND(F110*(N110),2)</f>
        <v>0</v>
      </c>
      <c r="K110" s="170">
        <f>ROUND(F110*(O110),2)</f>
        <v>0</v>
      </c>
      <c r="L110" s="170">
        <f>ROUND(F110*(G110),2)</f>
        <v>0</v>
      </c>
      <c r="M110" s="170">
        <f>ROUND(F110*(H110),2)</f>
        <v>0</v>
      </c>
      <c r="N110" s="170">
        <v>0</v>
      </c>
      <c r="O110" s="170"/>
      <c r="P110" s="178"/>
      <c r="Q110" s="178"/>
      <c r="R110" s="178"/>
      <c r="S110" s="176">
        <f>ROUND(F110*(P110),3)</f>
        <v>0</v>
      </c>
      <c r="T110" s="171"/>
      <c r="U110" s="171"/>
      <c r="V110" s="177"/>
      <c r="Z110">
        <v>0</v>
      </c>
    </row>
    <row r="111" spans="1:26" x14ac:dyDescent="0.25">
      <c r="A111" s="148"/>
      <c r="B111" s="148"/>
      <c r="C111" s="163">
        <v>763</v>
      </c>
      <c r="D111" s="163" t="s">
        <v>77</v>
      </c>
      <c r="E111" s="148"/>
      <c r="F111" s="148"/>
      <c r="G111" s="151">
        <f>ROUND((SUM(L75:L110))/1,2)</f>
        <v>0</v>
      </c>
      <c r="H111" s="151">
        <f>ROUND((SUM(M75:M110))/1,2)</f>
        <v>0</v>
      </c>
      <c r="I111" s="151">
        <f>ROUND((SUM(I75:I110))/1,2)</f>
        <v>0</v>
      </c>
      <c r="J111" s="148"/>
      <c r="K111" s="148"/>
      <c r="L111" s="148">
        <f>ROUND((SUM(L75:L110))/1,2)</f>
        <v>0</v>
      </c>
      <c r="M111" s="148">
        <f>ROUND((SUM(M75:M110))/1,2)</f>
        <v>0</v>
      </c>
      <c r="N111" s="148"/>
      <c r="O111" s="148"/>
      <c r="P111" s="179"/>
      <c r="Q111" s="148"/>
      <c r="R111" s="148"/>
      <c r="S111" s="179">
        <f>ROUND((SUM(S75:S110))/1,2)</f>
        <v>3.79</v>
      </c>
      <c r="T111" s="145"/>
      <c r="U111" s="145"/>
      <c r="V111" s="2">
        <f>ROUND((SUM(V75:V110))/1,2)</f>
        <v>0</v>
      </c>
      <c r="W111" s="145"/>
      <c r="X111" s="145"/>
      <c r="Y111" s="145"/>
      <c r="Z111" s="145"/>
    </row>
    <row r="112" spans="1:26" x14ac:dyDescent="0.25">
      <c r="A112" s="1"/>
      <c r="B112" s="1"/>
      <c r="C112" s="1"/>
      <c r="D112" s="1"/>
      <c r="E112" s="1"/>
      <c r="F112" s="1"/>
      <c r="G112" s="141"/>
      <c r="H112" s="14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V112" s="1"/>
    </row>
    <row r="113" spans="1:26" x14ac:dyDescent="0.25">
      <c r="A113" s="148"/>
      <c r="B113" s="148"/>
      <c r="C113" s="163">
        <v>766</v>
      </c>
      <c r="D113" s="163" t="s">
        <v>78</v>
      </c>
      <c r="E113" s="148"/>
      <c r="F113" s="148"/>
      <c r="G113" s="149"/>
      <c r="H113" s="149"/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5"/>
      <c r="U113" s="145"/>
      <c r="V113" s="148"/>
      <c r="W113" s="145"/>
      <c r="X113" s="145"/>
      <c r="Y113" s="145"/>
      <c r="Z113" s="145"/>
    </row>
    <row r="114" spans="1:26" ht="35.1" customHeight="1" x14ac:dyDescent="0.25">
      <c r="A114" s="172"/>
      <c r="B114" s="167" t="s">
        <v>204</v>
      </c>
      <c r="C114" s="173" t="s">
        <v>205</v>
      </c>
      <c r="D114" s="167" t="s">
        <v>338</v>
      </c>
      <c r="E114" s="167" t="s">
        <v>106</v>
      </c>
      <c r="F114" s="168">
        <v>4</v>
      </c>
      <c r="G114" s="169">
        <v>0</v>
      </c>
      <c r="H114" s="169">
        <v>0</v>
      </c>
      <c r="I114" s="169">
        <f>ROUND(F114*(G114+H114),2)</f>
        <v>0</v>
      </c>
      <c r="J114" s="167">
        <f>ROUND(F114*(N114),2)</f>
        <v>0</v>
      </c>
      <c r="K114" s="170">
        <f>ROUND(F114*(O114),2)</f>
        <v>0</v>
      </c>
      <c r="L114" s="170">
        <f>ROUND(F114*(G114),2)</f>
        <v>0</v>
      </c>
      <c r="M114" s="170">
        <f>ROUND(F114*(H114),2)</f>
        <v>0</v>
      </c>
      <c r="N114" s="170">
        <v>0</v>
      </c>
      <c r="O114" s="170"/>
      <c r="P114" s="177">
        <v>2.2000000000000001E-4</v>
      </c>
      <c r="Q114" s="178"/>
      <c r="R114" s="178">
        <v>2.2000000000000001E-4</v>
      </c>
      <c r="S114" s="176">
        <f>ROUND(F114*(P114),3)</f>
        <v>1E-3</v>
      </c>
      <c r="T114" s="171"/>
      <c r="U114" s="171"/>
      <c r="V114" s="177"/>
      <c r="Z114">
        <v>0</v>
      </c>
    </row>
    <row r="115" spans="1:26" ht="15" customHeight="1" x14ac:dyDescent="0.25">
      <c r="A115" s="164"/>
      <c r="B115" s="164"/>
      <c r="C115" s="174"/>
      <c r="D115" s="174" t="s">
        <v>206</v>
      </c>
      <c r="E115" s="164"/>
      <c r="F115" s="164"/>
      <c r="G115" s="166"/>
      <c r="H115" s="166"/>
      <c r="I115" s="164"/>
      <c r="J115" s="164"/>
      <c r="K115" s="1"/>
      <c r="L115" s="1"/>
      <c r="M115" s="1"/>
      <c r="N115" s="1"/>
      <c r="O115" s="1"/>
      <c r="P115" s="1"/>
      <c r="Q115" s="1"/>
      <c r="R115" s="1"/>
      <c r="S115" s="1"/>
      <c r="V115" s="1"/>
    </row>
    <row r="116" spans="1:26" x14ac:dyDescent="0.25">
      <c r="A116" s="164"/>
      <c r="B116" s="164"/>
      <c r="C116" s="164"/>
      <c r="D116" s="175" t="s">
        <v>207</v>
      </c>
      <c r="E116" s="164"/>
      <c r="F116" s="165">
        <v>4</v>
      </c>
      <c r="G116" s="166"/>
      <c r="H116" s="166"/>
      <c r="I116" s="164"/>
      <c r="J116" s="164"/>
      <c r="K116" s="1"/>
      <c r="L116" s="1"/>
      <c r="M116" s="1"/>
      <c r="N116" s="1"/>
      <c r="O116" s="1"/>
      <c r="P116" s="1"/>
      <c r="Q116" s="1"/>
      <c r="R116" s="1"/>
      <c r="S116" s="1"/>
      <c r="V116" s="1"/>
    </row>
    <row r="117" spans="1:26" ht="68.25" x14ac:dyDescent="0.25">
      <c r="A117" s="172"/>
      <c r="B117" s="167" t="s">
        <v>204</v>
      </c>
      <c r="C117" s="173" t="s">
        <v>208</v>
      </c>
      <c r="D117" s="167" t="s">
        <v>339</v>
      </c>
      <c r="E117" s="167" t="s">
        <v>106</v>
      </c>
      <c r="F117" s="168">
        <v>4.2636000000000003</v>
      </c>
      <c r="G117" s="169">
        <v>0</v>
      </c>
      <c r="H117" s="169">
        <v>0</v>
      </c>
      <c r="I117" s="169">
        <f>ROUND(F117*(G117+H117),2)</f>
        <v>0</v>
      </c>
      <c r="J117" s="167">
        <f>ROUND(F117*(N117),2)</f>
        <v>0</v>
      </c>
      <c r="K117" s="170">
        <f>ROUND(F117*(O117),2)</f>
        <v>0</v>
      </c>
      <c r="L117" s="170">
        <f>ROUND(F117*(G117),2)</f>
        <v>0</v>
      </c>
      <c r="M117" s="170">
        <f>ROUND(F117*(H117),2)</f>
        <v>0</v>
      </c>
      <c r="N117" s="170">
        <v>0</v>
      </c>
      <c r="O117" s="170"/>
      <c r="P117" s="177">
        <v>2.3000000000000001E-4</v>
      </c>
      <c r="Q117" s="178"/>
      <c r="R117" s="178">
        <v>2.3000000000000001E-4</v>
      </c>
      <c r="S117" s="176">
        <f>ROUND(F117*(P117),3)</f>
        <v>1E-3</v>
      </c>
      <c r="T117" s="171"/>
      <c r="U117" s="171"/>
      <c r="V117" s="177"/>
      <c r="Z117">
        <v>0</v>
      </c>
    </row>
    <row r="118" spans="1:26" ht="15.75" customHeight="1" x14ac:dyDescent="0.25">
      <c r="A118" s="164"/>
      <c r="B118" s="164"/>
      <c r="C118" s="174"/>
      <c r="D118" s="174" t="s">
        <v>209</v>
      </c>
      <c r="E118" s="164"/>
      <c r="F118" s="164"/>
      <c r="G118" s="166"/>
      <c r="H118" s="166"/>
      <c r="I118" s="164"/>
      <c r="J118" s="164"/>
      <c r="K118" s="1"/>
      <c r="L118" s="1"/>
      <c r="M118" s="1"/>
      <c r="N118" s="1"/>
      <c r="O118" s="1"/>
      <c r="P118" s="1"/>
      <c r="Q118" s="1"/>
      <c r="R118" s="1"/>
      <c r="S118" s="1"/>
      <c r="V118" s="1"/>
    </row>
    <row r="119" spans="1:26" x14ac:dyDescent="0.25">
      <c r="A119" s="164"/>
      <c r="B119" s="164"/>
      <c r="C119" s="164"/>
      <c r="D119" s="175" t="s">
        <v>210</v>
      </c>
      <c r="E119" s="164"/>
      <c r="F119" s="165">
        <v>4.2636000000000003</v>
      </c>
      <c r="G119" s="166"/>
      <c r="H119" s="166"/>
      <c r="I119" s="164"/>
      <c r="J119" s="164"/>
      <c r="K119" s="1"/>
      <c r="L119" s="1"/>
      <c r="M119" s="1"/>
      <c r="N119" s="1"/>
      <c r="O119" s="1"/>
      <c r="P119" s="1"/>
      <c r="Q119" s="1"/>
      <c r="R119" s="1"/>
      <c r="S119" s="1"/>
      <c r="V119" s="1"/>
    </row>
    <row r="120" spans="1:26" ht="35.1" customHeight="1" x14ac:dyDescent="0.25">
      <c r="A120" s="172"/>
      <c r="B120" s="167" t="s">
        <v>204</v>
      </c>
      <c r="C120" s="173" t="s">
        <v>211</v>
      </c>
      <c r="D120" s="167" t="s">
        <v>212</v>
      </c>
      <c r="E120" s="167" t="s">
        <v>106</v>
      </c>
      <c r="F120" s="168">
        <v>62.207999999999991</v>
      </c>
      <c r="G120" s="169">
        <v>0</v>
      </c>
      <c r="H120" s="169">
        <v>0</v>
      </c>
      <c r="I120" s="169">
        <f>ROUND(F120*(G120+H120),2)</f>
        <v>0</v>
      </c>
      <c r="J120" s="167">
        <f>ROUND(F120*(N120),2)</f>
        <v>0</v>
      </c>
      <c r="K120" s="170">
        <f>ROUND(F120*(O120),2)</f>
        <v>0</v>
      </c>
      <c r="L120" s="170">
        <f>ROUND(F120*(G120),2)</f>
        <v>0</v>
      </c>
      <c r="M120" s="170">
        <f>ROUND(F120*(H120),2)</f>
        <v>0</v>
      </c>
      <c r="N120" s="170">
        <v>0</v>
      </c>
      <c r="O120" s="170"/>
      <c r="P120" s="177">
        <v>3.0000000000000001E-5</v>
      </c>
      <c r="Q120" s="178"/>
      <c r="R120" s="178">
        <v>3.0000000000000001E-5</v>
      </c>
      <c r="S120" s="176">
        <f>ROUND(F120*(P120),3)</f>
        <v>2E-3</v>
      </c>
      <c r="T120" s="171"/>
      <c r="U120" s="171"/>
      <c r="V120" s="177"/>
      <c r="Z120">
        <v>0</v>
      </c>
    </row>
    <row r="121" spans="1:26" ht="25.5" customHeight="1" x14ac:dyDescent="0.25">
      <c r="A121" s="164"/>
      <c r="B121" s="164"/>
      <c r="C121" s="174"/>
      <c r="D121" s="174" t="s">
        <v>213</v>
      </c>
      <c r="E121" s="164"/>
      <c r="F121" s="165">
        <v>0</v>
      </c>
      <c r="G121" s="166"/>
      <c r="H121" s="166"/>
      <c r="I121" s="164"/>
      <c r="J121" s="164"/>
      <c r="K121" s="1"/>
      <c r="L121" s="1"/>
      <c r="M121" s="1"/>
      <c r="N121" s="1"/>
      <c r="O121" s="1"/>
      <c r="P121" s="1"/>
      <c r="Q121" s="1" t="s">
        <v>118</v>
      </c>
      <c r="R121" s="1"/>
      <c r="S121" s="1"/>
      <c r="V121" s="1"/>
    </row>
    <row r="122" spans="1:26" ht="12" customHeight="1" x14ac:dyDescent="0.25">
      <c r="A122" s="164"/>
      <c r="B122" s="164"/>
      <c r="C122" s="174"/>
      <c r="D122" s="174" t="s">
        <v>214</v>
      </c>
      <c r="E122" s="164"/>
      <c r="F122" s="164"/>
      <c r="G122" s="166"/>
      <c r="H122" s="166"/>
      <c r="I122" s="164"/>
      <c r="J122" s="164"/>
      <c r="K122" s="1"/>
      <c r="L122" s="1"/>
      <c r="M122" s="1"/>
      <c r="N122" s="1"/>
      <c r="O122" s="1"/>
      <c r="P122" s="1"/>
      <c r="Q122" s="1"/>
      <c r="R122" s="1"/>
      <c r="S122" s="1"/>
      <c r="V122" s="1"/>
    </row>
    <row r="123" spans="1:26" x14ac:dyDescent="0.25">
      <c r="A123" s="164"/>
      <c r="B123" s="164"/>
      <c r="C123" s="164"/>
      <c r="D123" s="175" t="s">
        <v>215</v>
      </c>
      <c r="E123" s="164"/>
      <c r="F123" s="165">
        <v>48.383999999999993</v>
      </c>
      <c r="G123" s="166"/>
      <c r="H123" s="166"/>
      <c r="I123" s="164"/>
      <c r="J123" s="164"/>
      <c r="K123" s="1"/>
      <c r="L123" s="1"/>
      <c r="M123" s="1"/>
      <c r="N123" s="1"/>
      <c r="O123" s="1"/>
      <c r="P123" s="1"/>
      <c r="Q123" s="1" t="s">
        <v>196</v>
      </c>
      <c r="R123" s="1"/>
      <c r="S123" s="1"/>
      <c r="V123" s="1"/>
    </row>
    <row r="124" spans="1:26" ht="12" customHeight="1" x14ac:dyDescent="0.25">
      <c r="A124" s="164"/>
      <c r="B124" s="164"/>
      <c r="C124" s="174"/>
      <c r="D124" s="174" t="s">
        <v>216</v>
      </c>
      <c r="E124" s="164"/>
      <c r="F124" s="164"/>
      <c r="G124" s="166"/>
      <c r="H124" s="166"/>
      <c r="I124" s="164"/>
      <c r="J124" s="164"/>
      <c r="K124" s="1"/>
      <c r="L124" s="1"/>
      <c r="M124" s="1"/>
      <c r="N124" s="1"/>
      <c r="O124" s="1"/>
      <c r="P124" s="1"/>
      <c r="Q124" s="1"/>
      <c r="R124" s="1"/>
      <c r="S124" s="1"/>
      <c r="V124" s="1"/>
    </row>
    <row r="125" spans="1:26" x14ac:dyDescent="0.25">
      <c r="A125" s="164"/>
      <c r="B125" s="164"/>
      <c r="C125" s="164"/>
      <c r="D125" s="175" t="s">
        <v>217</v>
      </c>
      <c r="E125" s="164"/>
      <c r="F125" s="165">
        <v>13.823999999999998</v>
      </c>
      <c r="G125" s="166"/>
      <c r="H125" s="166"/>
      <c r="I125" s="164"/>
      <c r="J125" s="164"/>
      <c r="K125" s="1"/>
      <c r="L125" s="1"/>
      <c r="M125" s="1"/>
      <c r="N125" s="1"/>
      <c r="O125" s="1"/>
      <c r="P125" s="1"/>
      <c r="Q125" s="1" t="s">
        <v>196</v>
      </c>
      <c r="R125" s="1"/>
      <c r="S125" s="1"/>
      <c r="V125" s="1"/>
    </row>
    <row r="126" spans="1:26" ht="24.95" customHeight="1" x14ac:dyDescent="0.25">
      <c r="A126" s="172"/>
      <c r="B126" s="167" t="s">
        <v>204</v>
      </c>
      <c r="C126" s="173" t="s">
        <v>218</v>
      </c>
      <c r="D126" s="167" t="s">
        <v>219</v>
      </c>
      <c r="E126" s="167" t="s">
        <v>132</v>
      </c>
      <c r="F126" s="168">
        <v>105.15</v>
      </c>
      <c r="G126" s="169">
        <v>0</v>
      </c>
      <c r="H126" s="169">
        <v>0</v>
      </c>
      <c r="I126" s="169">
        <f>ROUND(F126*(G126+H126),2)</f>
        <v>0</v>
      </c>
      <c r="J126" s="167">
        <f>ROUND(F126*(N126),2)</f>
        <v>0</v>
      </c>
      <c r="K126" s="170">
        <f>ROUND(F126*(O126),2)</f>
        <v>0</v>
      </c>
      <c r="L126" s="170">
        <f>ROUND(F126*(G126),2)</f>
        <v>0</v>
      </c>
      <c r="M126" s="170">
        <f>ROUND(F126*(H126),2)</f>
        <v>0</v>
      </c>
      <c r="N126" s="170">
        <v>0</v>
      </c>
      <c r="O126" s="170"/>
      <c r="P126" s="177">
        <v>3.0000000000000001E-5</v>
      </c>
      <c r="Q126" s="178"/>
      <c r="R126" s="178">
        <v>3.0000000000000001E-5</v>
      </c>
      <c r="S126" s="176">
        <f>ROUND(F126*(P126),3)</f>
        <v>3.0000000000000001E-3</v>
      </c>
      <c r="T126" s="171"/>
      <c r="U126" s="171"/>
      <c r="V126" s="177"/>
      <c r="Z126">
        <v>0</v>
      </c>
    </row>
    <row r="127" spans="1:26" ht="24" customHeight="1" x14ac:dyDescent="0.25">
      <c r="A127" s="164"/>
      <c r="B127" s="164"/>
      <c r="C127" s="174"/>
      <c r="D127" s="174" t="s">
        <v>220</v>
      </c>
      <c r="E127" s="164"/>
      <c r="F127" s="165">
        <v>0</v>
      </c>
      <c r="G127" s="166"/>
      <c r="H127" s="166"/>
      <c r="I127" s="164"/>
      <c r="J127" s="164"/>
      <c r="K127" s="1"/>
      <c r="L127" s="1"/>
      <c r="M127" s="1"/>
      <c r="N127" s="1"/>
      <c r="O127" s="1"/>
      <c r="P127" s="1"/>
      <c r="Q127" s="1" t="s">
        <v>118</v>
      </c>
      <c r="R127" s="1"/>
      <c r="S127" s="1"/>
      <c r="V127" s="1"/>
    </row>
    <row r="128" spans="1:26" ht="12" customHeight="1" x14ac:dyDescent="0.25">
      <c r="A128" s="164"/>
      <c r="B128" s="164"/>
      <c r="C128" s="174"/>
      <c r="D128" s="174" t="s">
        <v>221</v>
      </c>
      <c r="E128" s="164"/>
      <c r="F128" s="164"/>
      <c r="G128" s="166"/>
      <c r="H128" s="166"/>
      <c r="I128" s="164"/>
      <c r="J128" s="164"/>
      <c r="K128" s="1"/>
      <c r="L128" s="1"/>
      <c r="M128" s="1"/>
      <c r="N128" s="1"/>
      <c r="O128" s="1"/>
      <c r="P128" s="1"/>
      <c r="Q128" s="1"/>
      <c r="R128" s="1"/>
      <c r="S128" s="1"/>
      <c r="V128" s="1"/>
    </row>
    <row r="129" spans="1:26" x14ac:dyDescent="0.25">
      <c r="A129" s="164"/>
      <c r="B129" s="164"/>
      <c r="C129" s="164"/>
      <c r="D129" s="175" t="s">
        <v>222</v>
      </c>
      <c r="E129" s="164"/>
      <c r="F129" s="165">
        <v>105.15</v>
      </c>
      <c r="G129" s="166"/>
      <c r="H129" s="166"/>
      <c r="I129" s="164"/>
      <c r="J129" s="164"/>
      <c r="K129" s="1"/>
      <c r="L129" s="1"/>
      <c r="M129" s="1"/>
      <c r="N129" s="1"/>
      <c r="O129" s="1"/>
      <c r="P129" s="1"/>
      <c r="Q129" s="1" t="s">
        <v>118</v>
      </c>
      <c r="R129" s="1"/>
      <c r="S129" s="1"/>
      <c r="V129" s="1"/>
    </row>
    <row r="130" spans="1:26" ht="35.1" customHeight="1" x14ac:dyDescent="0.25">
      <c r="A130" s="172"/>
      <c r="B130" s="167" t="s">
        <v>204</v>
      </c>
      <c r="C130" s="173" t="s">
        <v>223</v>
      </c>
      <c r="D130" s="167" t="s">
        <v>224</v>
      </c>
      <c r="E130" s="167" t="s">
        <v>106</v>
      </c>
      <c r="F130" s="168">
        <v>47.174399999999999</v>
      </c>
      <c r="G130" s="169">
        <v>0</v>
      </c>
      <c r="H130" s="169">
        <v>0</v>
      </c>
      <c r="I130" s="169">
        <f>ROUND(F130*(G130+H130),2)</f>
        <v>0</v>
      </c>
      <c r="J130" s="167">
        <f>ROUND(F130*(N130),2)</f>
        <v>0</v>
      </c>
      <c r="K130" s="170">
        <f>ROUND(F130*(O130),2)</f>
        <v>0</v>
      </c>
      <c r="L130" s="170">
        <f>ROUND(F130*(G130),2)</f>
        <v>0</v>
      </c>
      <c r="M130" s="170">
        <f>ROUND(F130*(H130),2)</f>
        <v>0</v>
      </c>
      <c r="N130" s="170">
        <v>0</v>
      </c>
      <c r="O130" s="170"/>
      <c r="P130" s="177">
        <v>4.0000000000000003E-5</v>
      </c>
      <c r="Q130" s="178"/>
      <c r="R130" s="178">
        <v>4.0000000000000003E-5</v>
      </c>
      <c r="S130" s="176">
        <f>ROUND(F130*(P130),3)</f>
        <v>2E-3</v>
      </c>
      <c r="T130" s="171"/>
      <c r="U130" s="171"/>
      <c r="V130" s="177"/>
      <c r="Z130">
        <v>0</v>
      </c>
    </row>
    <row r="131" spans="1:26" ht="21" customHeight="1" x14ac:dyDescent="0.25">
      <c r="A131" s="164"/>
      <c r="B131" s="164"/>
      <c r="C131" s="174"/>
      <c r="D131" s="174" t="s">
        <v>225</v>
      </c>
      <c r="E131" s="164"/>
      <c r="F131" s="164"/>
      <c r="G131" s="166"/>
      <c r="H131" s="166"/>
      <c r="I131" s="164"/>
      <c r="J131" s="164"/>
      <c r="K131" s="1"/>
      <c r="L131" s="1"/>
      <c r="M131" s="1"/>
      <c r="N131" s="1"/>
      <c r="O131" s="1"/>
      <c r="P131" s="1"/>
      <c r="Q131" s="1"/>
      <c r="R131" s="1"/>
      <c r="S131" s="1"/>
      <c r="V131" s="1"/>
    </row>
    <row r="132" spans="1:26" x14ac:dyDescent="0.25">
      <c r="A132" s="164"/>
      <c r="B132" s="164"/>
      <c r="C132" s="164"/>
      <c r="D132" s="175" t="s">
        <v>226</v>
      </c>
      <c r="E132" s="164"/>
      <c r="F132" s="165">
        <v>47.174399999999999</v>
      </c>
      <c r="G132" s="166"/>
      <c r="H132" s="166"/>
      <c r="I132" s="164"/>
      <c r="J132" s="164"/>
      <c r="K132" s="1"/>
      <c r="L132" s="1"/>
      <c r="M132" s="1"/>
      <c r="N132" s="1"/>
      <c r="O132" s="1"/>
      <c r="P132" s="1"/>
      <c r="Q132" s="1"/>
      <c r="R132" s="1"/>
      <c r="S132" s="1"/>
      <c r="V132" s="1"/>
    </row>
    <row r="133" spans="1:26" ht="35.1" customHeight="1" x14ac:dyDescent="0.25">
      <c r="A133" s="172"/>
      <c r="B133" s="167" t="s">
        <v>204</v>
      </c>
      <c r="C133" s="173" t="s">
        <v>227</v>
      </c>
      <c r="D133" s="167" t="s">
        <v>228</v>
      </c>
      <c r="E133" s="167" t="s">
        <v>106</v>
      </c>
      <c r="F133" s="168">
        <v>2.7164000000000001</v>
      </c>
      <c r="G133" s="169">
        <v>0</v>
      </c>
      <c r="H133" s="169">
        <v>0</v>
      </c>
      <c r="I133" s="169">
        <f>ROUND(F133*(G133+H133),2)</f>
        <v>0</v>
      </c>
      <c r="J133" s="167">
        <f>ROUND(F133*(N133),2)</f>
        <v>0</v>
      </c>
      <c r="K133" s="170">
        <f>ROUND(F133*(O133),2)</f>
        <v>0</v>
      </c>
      <c r="L133" s="170">
        <f>ROUND(F133*(G133),2)</f>
        <v>0</v>
      </c>
      <c r="M133" s="170">
        <f>ROUND(F133*(H133),2)</f>
        <v>0</v>
      </c>
      <c r="N133" s="170">
        <v>0</v>
      </c>
      <c r="O133" s="170"/>
      <c r="P133" s="177">
        <v>4.0000000000000003E-5</v>
      </c>
      <c r="Q133" s="178"/>
      <c r="R133" s="178">
        <v>4.0000000000000003E-5</v>
      </c>
      <c r="S133" s="176">
        <f>ROUND(F133*(P133),3)</f>
        <v>0</v>
      </c>
      <c r="T133" s="171"/>
      <c r="U133" s="171"/>
      <c r="V133" s="177"/>
      <c r="Z133">
        <v>0</v>
      </c>
    </row>
    <row r="134" spans="1:26" ht="25.5" customHeight="1" x14ac:dyDescent="0.25">
      <c r="A134" s="164"/>
      <c r="B134" s="164"/>
      <c r="C134" s="174"/>
      <c r="D134" s="174" t="s">
        <v>229</v>
      </c>
      <c r="E134" s="164"/>
      <c r="F134" s="164"/>
      <c r="G134" s="166"/>
      <c r="H134" s="166"/>
      <c r="I134" s="164"/>
      <c r="J134" s="164"/>
      <c r="K134" s="1"/>
      <c r="L134" s="1"/>
      <c r="M134" s="1"/>
      <c r="N134" s="1"/>
      <c r="O134" s="1"/>
      <c r="P134" s="1"/>
      <c r="Q134" s="1"/>
      <c r="R134" s="1"/>
      <c r="S134" s="1"/>
      <c r="V134" s="1"/>
    </row>
    <row r="135" spans="1:26" x14ac:dyDescent="0.25">
      <c r="A135" s="164"/>
      <c r="B135" s="164"/>
      <c r="C135" s="164"/>
      <c r="D135" s="175" t="s">
        <v>230</v>
      </c>
      <c r="E135" s="164"/>
      <c r="F135" s="165">
        <v>2.7164000000000001</v>
      </c>
      <c r="G135" s="166"/>
      <c r="H135" s="166"/>
      <c r="I135" s="164"/>
      <c r="J135" s="164"/>
      <c r="K135" s="1"/>
      <c r="L135" s="1"/>
      <c r="M135" s="1"/>
      <c r="N135" s="1"/>
      <c r="O135" s="1"/>
      <c r="P135" s="1"/>
      <c r="Q135" s="191" t="s">
        <v>200</v>
      </c>
      <c r="R135" s="1"/>
      <c r="S135" s="1"/>
      <c r="V135" s="1"/>
    </row>
    <row r="136" spans="1:26" ht="24.95" customHeight="1" x14ac:dyDescent="0.25">
      <c r="A136" s="172"/>
      <c r="B136" s="167" t="s">
        <v>204</v>
      </c>
      <c r="C136" s="173" t="s">
        <v>231</v>
      </c>
      <c r="D136" s="167" t="s">
        <v>232</v>
      </c>
      <c r="E136" s="167" t="s">
        <v>159</v>
      </c>
      <c r="F136" s="168">
        <v>0.6</v>
      </c>
      <c r="G136" s="169">
        <v>0</v>
      </c>
      <c r="H136" s="169">
        <v>0</v>
      </c>
      <c r="I136" s="169">
        <f>ROUND(F136*(G136+H136),2)</f>
        <v>0</v>
      </c>
      <c r="J136" s="167">
        <f>ROUND(F136*(N136),2)</f>
        <v>0</v>
      </c>
      <c r="K136" s="170">
        <f>ROUND(F136*(O136),2)</f>
        <v>0</v>
      </c>
      <c r="L136" s="170">
        <f>ROUND(F136*(G136),2)</f>
        <v>0</v>
      </c>
      <c r="M136" s="170">
        <f>ROUND(F136*(H136),2)</f>
        <v>0</v>
      </c>
      <c r="N136" s="170">
        <v>0</v>
      </c>
      <c r="O136" s="170"/>
      <c r="P136" s="178"/>
      <c r="Q136" s="178"/>
      <c r="R136" s="178"/>
      <c r="S136" s="176">
        <f>ROUND(F136*(P136),3)</f>
        <v>0</v>
      </c>
      <c r="T136" s="171"/>
      <c r="U136" s="171"/>
      <c r="V136" s="177"/>
      <c r="Z136">
        <v>0</v>
      </c>
    </row>
    <row r="137" spans="1:26" ht="24.95" customHeight="1" x14ac:dyDescent="0.25">
      <c r="A137" s="172"/>
      <c r="B137" s="167" t="s">
        <v>233</v>
      </c>
      <c r="C137" s="173" t="s">
        <v>234</v>
      </c>
      <c r="D137" s="167" t="s">
        <v>235</v>
      </c>
      <c r="E137" s="167" t="s">
        <v>106</v>
      </c>
      <c r="F137" s="168">
        <v>43</v>
      </c>
      <c r="G137" s="169">
        <v>0</v>
      </c>
      <c r="H137" s="169">
        <v>0</v>
      </c>
      <c r="I137" s="169">
        <f>ROUND(F137*(G137+H137),2)</f>
        <v>0</v>
      </c>
      <c r="J137" s="167">
        <f>ROUND(F137*(N137),2)</f>
        <v>0</v>
      </c>
      <c r="K137" s="170">
        <f>ROUND(F137*(O137),2)</f>
        <v>0</v>
      </c>
      <c r="L137" s="170">
        <f>ROUND(F137*(G137),2)</f>
        <v>0</v>
      </c>
      <c r="M137" s="170">
        <f>ROUND(F137*(H137),2)</f>
        <v>0</v>
      </c>
      <c r="N137" s="170">
        <v>0</v>
      </c>
      <c r="O137" s="170"/>
      <c r="P137" s="178"/>
      <c r="Q137" s="178"/>
      <c r="R137" s="178"/>
      <c r="S137" s="176">
        <f>ROUND(F137*(P137),3)</f>
        <v>0</v>
      </c>
      <c r="T137" s="171"/>
      <c r="U137" s="171"/>
      <c r="V137" s="177">
        <f>ROUND(F137*(X137),3)</f>
        <v>0.43</v>
      </c>
      <c r="X137">
        <v>0.01</v>
      </c>
      <c r="Z137">
        <v>0</v>
      </c>
    </row>
    <row r="138" spans="1:26" ht="12" customHeight="1" x14ac:dyDescent="0.25">
      <c r="A138" s="164"/>
      <c r="B138" s="164"/>
      <c r="C138" s="174"/>
      <c r="D138" s="174" t="s">
        <v>236</v>
      </c>
      <c r="E138" s="164"/>
      <c r="F138" s="164"/>
      <c r="G138" s="166"/>
      <c r="H138" s="166"/>
      <c r="I138" s="164"/>
      <c r="J138" s="164"/>
      <c r="K138" s="1"/>
      <c r="L138" s="1"/>
      <c r="M138" s="1"/>
      <c r="N138" s="1"/>
      <c r="O138" s="1"/>
      <c r="P138" s="1"/>
      <c r="Q138" s="1"/>
      <c r="R138" s="1"/>
      <c r="S138" s="1"/>
      <c r="V138" s="1"/>
    </row>
    <row r="139" spans="1:26" x14ac:dyDescent="0.25">
      <c r="A139" s="164"/>
      <c r="B139" s="164"/>
      <c r="C139" s="164"/>
      <c r="D139" s="175" t="s">
        <v>237</v>
      </c>
      <c r="E139" s="164"/>
      <c r="F139" s="165">
        <v>43</v>
      </c>
      <c r="G139" s="166"/>
      <c r="H139" s="166"/>
      <c r="I139" s="164"/>
      <c r="J139" s="164"/>
      <c r="K139" s="1"/>
      <c r="L139" s="1"/>
      <c r="M139" s="1"/>
      <c r="N139" s="1"/>
      <c r="O139" s="1"/>
      <c r="P139" s="1"/>
      <c r="Q139" s="1" t="s">
        <v>118</v>
      </c>
      <c r="R139" s="1"/>
      <c r="S139" s="1"/>
      <c r="V139" s="1"/>
    </row>
    <row r="140" spans="1:26" ht="24.95" customHeight="1" x14ac:dyDescent="0.25">
      <c r="A140" s="172"/>
      <c r="B140" s="167" t="s">
        <v>233</v>
      </c>
      <c r="C140" s="173" t="s">
        <v>238</v>
      </c>
      <c r="D140" s="167" t="s">
        <v>239</v>
      </c>
      <c r="E140" s="167" t="s">
        <v>106</v>
      </c>
      <c r="F140" s="168">
        <v>43</v>
      </c>
      <c r="G140" s="169">
        <v>0</v>
      </c>
      <c r="H140" s="169">
        <v>0</v>
      </c>
      <c r="I140" s="169">
        <f>ROUND(F140*(G140+H140),2)</f>
        <v>0</v>
      </c>
      <c r="J140" s="167">
        <f>ROUND(F140*(N140),2)</f>
        <v>0</v>
      </c>
      <c r="K140" s="170">
        <f>ROUND(F140*(O140),2)</f>
        <v>0</v>
      </c>
      <c r="L140" s="170">
        <f>ROUND(F140*(G140),2)</f>
        <v>0</v>
      </c>
      <c r="M140" s="170">
        <f>ROUND(F140*(H140),2)</f>
        <v>0</v>
      </c>
      <c r="N140" s="170">
        <v>0</v>
      </c>
      <c r="O140" s="170"/>
      <c r="P140" s="178"/>
      <c r="Q140" s="178"/>
      <c r="R140" s="178"/>
      <c r="S140" s="176">
        <f>ROUND(F140*(P140),3)</f>
        <v>0</v>
      </c>
      <c r="T140" s="171"/>
      <c r="U140" s="171"/>
      <c r="V140" s="177">
        <f>ROUND(F140*(X140),3)</f>
        <v>0.34399999999999997</v>
      </c>
      <c r="X140">
        <v>8.0000000000000002E-3</v>
      </c>
      <c r="Z140">
        <v>0</v>
      </c>
    </row>
    <row r="141" spans="1:26" ht="24.95" customHeight="1" x14ac:dyDescent="0.25">
      <c r="A141" s="186"/>
      <c r="B141" s="181" t="s">
        <v>240</v>
      </c>
      <c r="C141" s="187" t="s">
        <v>241</v>
      </c>
      <c r="D141" s="181" t="s">
        <v>242</v>
      </c>
      <c r="E141" s="181" t="s">
        <v>243</v>
      </c>
      <c r="F141" s="182">
        <v>0.16011600000000001</v>
      </c>
      <c r="G141" s="183">
        <v>0</v>
      </c>
      <c r="H141" s="183">
        <v>0</v>
      </c>
      <c r="I141" s="183">
        <f>ROUND(F141*(G141+H141),2)</f>
        <v>0</v>
      </c>
      <c r="J141" s="181">
        <f>ROUND(F141*(N141),2)</f>
        <v>0</v>
      </c>
      <c r="K141" s="184">
        <f>ROUND(F141*(O141),2)</f>
        <v>0</v>
      </c>
      <c r="L141" s="184">
        <f>ROUND(F141*(G141),2)</f>
        <v>0</v>
      </c>
      <c r="M141" s="184">
        <f>ROUND(F141*(H141),2)</f>
        <v>0</v>
      </c>
      <c r="N141" s="184">
        <v>0</v>
      </c>
      <c r="O141" s="184"/>
      <c r="P141" s="189">
        <v>0.55000000000000004</v>
      </c>
      <c r="Q141" s="190"/>
      <c r="R141" s="190">
        <v>0.55000000000000004</v>
      </c>
      <c r="S141" s="188">
        <f>ROUND(F141*(P141),3)</f>
        <v>8.7999999999999995E-2</v>
      </c>
      <c r="T141" s="185"/>
      <c r="U141" s="185"/>
      <c r="V141" s="189"/>
      <c r="Z141">
        <v>0</v>
      </c>
    </row>
    <row r="142" spans="1:26" x14ac:dyDescent="0.25">
      <c r="A142" s="164"/>
      <c r="B142" s="164"/>
      <c r="C142" s="174"/>
      <c r="D142" s="180" t="s">
        <v>244</v>
      </c>
      <c r="E142" s="164"/>
      <c r="F142" s="165">
        <v>0.16011600000000001</v>
      </c>
      <c r="G142" s="166"/>
      <c r="H142" s="166"/>
      <c r="I142" s="164"/>
      <c r="J142" s="164"/>
      <c r="K142" s="1"/>
      <c r="L142" s="1"/>
      <c r="M142" s="1"/>
      <c r="N142" s="1"/>
      <c r="O142" s="1"/>
      <c r="P142" s="1"/>
      <c r="Q142" s="191" t="s">
        <v>200</v>
      </c>
      <c r="R142" s="1"/>
      <c r="S142" s="1"/>
      <c r="V142" s="1"/>
    </row>
    <row r="143" spans="1:26" ht="24.95" customHeight="1" x14ac:dyDescent="0.25">
      <c r="A143" s="186"/>
      <c r="B143" s="181" t="s">
        <v>160</v>
      </c>
      <c r="C143" s="187" t="s">
        <v>245</v>
      </c>
      <c r="D143" s="181" t="s">
        <v>246</v>
      </c>
      <c r="E143" s="181" t="s">
        <v>106</v>
      </c>
      <c r="F143" s="182">
        <v>65.318399999999997</v>
      </c>
      <c r="G143" s="183">
        <v>0</v>
      </c>
      <c r="H143" s="183">
        <v>0</v>
      </c>
      <c r="I143" s="183">
        <f>ROUND(F143*(G143+H143),2)</f>
        <v>0</v>
      </c>
      <c r="J143" s="181">
        <f>ROUND(F143*(N143),2)</f>
        <v>0</v>
      </c>
      <c r="K143" s="184">
        <f>ROUND(F143*(O143),2)</f>
        <v>0</v>
      </c>
      <c r="L143" s="184">
        <f>ROUND(F143*(G143),2)</f>
        <v>0</v>
      </c>
      <c r="M143" s="184">
        <f>ROUND(F143*(H143),2)</f>
        <v>0</v>
      </c>
      <c r="N143" s="184">
        <v>0</v>
      </c>
      <c r="O143" s="184"/>
      <c r="P143" s="189">
        <v>5.8799999999999998E-3</v>
      </c>
      <c r="Q143" s="190"/>
      <c r="R143" s="190">
        <v>5.8799999999999998E-3</v>
      </c>
      <c r="S143" s="188">
        <f>ROUND(F143*(P143),3)</f>
        <v>0.38400000000000001</v>
      </c>
      <c r="T143" s="185"/>
      <c r="U143" s="185"/>
      <c r="V143" s="189"/>
      <c r="Z143">
        <v>0</v>
      </c>
    </row>
    <row r="144" spans="1:26" ht="12" customHeight="1" x14ac:dyDescent="0.25">
      <c r="A144" s="164"/>
      <c r="B144" s="164"/>
      <c r="C144" s="174"/>
      <c r="D144" s="174" t="s">
        <v>247</v>
      </c>
      <c r="E144" s="164"/>
      <c r="F144" s="164"/>
      <c r="G144" s="166"/>
      <c r="H144" s="166"/>
      <c r="I144" s="164"/>
      <c r="J144" s="164"/>
      <c r="K144" s="1"/>
      <c r="L144" s="1"/>
      <c r="M144" s="1"/>
      <c r="N144" s="1"/>
      <c r="O144" s="1"/>
      <c r="P144" s="1"/>
      <c r="Q144" s="1"/>
      <c r="R144" s="1"/>
      <c r="S144" s="1"/>
      <c r="V144" s="1"/>
    </row>
    <row r="145" spans="1:26" x14ac:dyDescent="0.25">
      <c r="A145" s="164"/>
      <c r="B145" s="164"/>
      <c r="C145" s="164"/>
      <c r="D145" s="175" t="s">
        <v>248</v>
      </c>
      <c r="E145" s="164"/>
      <c r="F145" s="165">
        <v>65.318399999999997</v>
      </c>
      <c r="G145" s="166"/>
      <c r="H145" s="166"/>
      <c r="I145" s="164"/>
      <c r="J145" s="164"/>
      <c r="K145" s="1"/>
      <c r="L145" s="1"/>
      <c r="M145" s="1"/>
      <c r="N145" s="1"/>
      <c r="O145" s="1"/>
      <c r="P145" s="1"/>
      <c r="Q145" s="1"/>
      <c r="R145" s="1"/>
      <c r="S145" s="1"/>
      <c r="V145" s="1"/>
    </row>
    <row r="146" spans="1:26" x14ac:dyDescent="0.25">
      <c r="A146" s="148"/>
      <c r="B146" s="148"/>
      <c r="C146" s="163">
        <v>766</v>
      </c>
      <c r="D146" s="163" t="s">
        <v>78</v>
      </c>
      <c r="E146" s="148"/>
      <c r="F146" s="148"/>
      <c r="G146" s="151">
        <f>ROUND((SUM(L113:L145))/1,2)</f>
        <v>0</v>
      </c>
      <c r="H146" s="151">
        <f>ROUND((SUM(M113:M145))/1,2)</f>
        <v>0</v>
      </c>
      <c r="I146" s="151">
        <f>ROUND((SUM(I113:I145))/1,2)</f>
        <v>0</v>
      </c>
      <c r="J146" s="148"/>
      <c r="K146" s="148"/>
      <c r="L146" s="148">
        <f>ROUND((SUM(L113:L145))/1,2)</f>
        <v>0</v>
      </c>
      <c r="M146" s="148">
        <f>ROUND((SUM(M113:M145))/1,2)</f>
        <v>0</v>
      </c>
      <c r="N146" s="148"/>
      <c r="O146" s="148"/>
      <c r="P146" s="179"/>
      <c r="Q146" s="148"/>
      <c r="R146" s="148"/>
      <c r="S146" s="179">
        <f>ROUND((SUM(S113:S145))/1,2)</f>
        <v>0.48</v>
      </c>
      <c r="T146" s="145"/>
      <c r="U146" s="145"/>
      <c r="V146" s="2">
        <f>ROUND((SUM(V113:V145))/1,2)</f>
        <v>0.77</v>
      </c>
      <c r="W146" s="145"/>
      <c r="X146" s="145"/>
      <c r="Y146" s="145"/>
      <c r="Z146" s="145"/>
    </row>
    <row r="147" spans="1:26" x14ac:dyDescent="0.25">
      <c r="A147" s="1"/>
      <c r="B147" s="1"/>
      <c r="C147" s="1"/>
      <c r="D147" s="1"/>
      <c r="E147" s="1"/>
      <c r="F147" s="1"/>
      <c r="G147" s="141"/>
      <c r="H147" s="14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V147" s="1"/>
    </row>
    <row r="148" spans="1:26" x14ac:dyDescent="0.25">
      <c r="A148" s="148"/>
      <c r="B148" s="148"/>
      <c r="C148" s="163">
        <v>767</v>
      </c>
      <c r="D148" s="163" t="s">
        <v>79</v>
      </c>
      <c r="E148" s="148"/>
      <c r="F148" s="148"/>
      <c r="G148" s="149"/>
      <c r="H148" s="149"/>
      <c r="I148" s="148"/>
      <c r="J148" s="148"/>
      <c r="K148" s="148"/>
      <c r="L148" s="148"/>
      <c r="M148" s="148"/>
      <c r="N148" s="148"/>
      <c r="O148" s="148"/>
      <c r="P148" s="148"/>
      <c r="Q148" s="148"/>
      <c r="R148" s="148"/>
      <c r="S148" s="148"/>
      <c r="T148" s="145"/>
      <c r="U148" s="145"/>
      <c r="V148" s="148"/>
      <c r="W148" s="145"/>
      <c r="X148" s="145"/>
      <c r="Y148" s="145"/>
      <c r="Z148" s="145"/>
    </row>
    <row r="149" spans="1:26" ht="24.95" customHeight="1" x14ac:dyDescent="0.25">
      <c r="A149" s="172"/>
      <c r="B149" s="167" t="s">
        <v>249</v>
      </c>
      <c r="C149" s="173" t="s">
        <v>250</v>
      </c>
      <c r="D149" s="167" t="s">
        <v>251</v>
      </c>
      <c r="E149" s="167" t="s">
        <v>127</v>
      </c>
      <c r="F149" s="168">
        <v>1</v>
      </c>
      <c r="G149" s="169">
        <v>0</v>
      </c>
      <c r="H149" s="169">
        <v>0</v>
      </c>
      <c r="I149" s="169">
        <f>ROUND(F149*(G149+H149),2)</f>
        <v>0</v>
      </c>
      <c r="J149" s="167">
        <f>ROUND(F149*(N149),2)</f>
        <v>0</v>
      </c>
      <c r="K149" s="170">
        <f>ROUND(F149*(O149),2)</f>
        <v>0</v>
      </c>
      <c r="L149" s="170">
        <f>ROUND(F149*(G149),2)</f>
        <v>0</v>
      </c>
      <c r="M149" s="170">
        <f>ROUND(F149*(H149),2)</f>
        <v>0</v>
      </c>
      <c r="N149" s="170">
        <v>0</v>
      </c>
      <c r="O149" s="170"/>
      <c r="P149" s="178"/>
      <c r="Q149" s="178"/>
      <c r="R149" s="178"/>
      <c r="S149" s="176">
        <f>ROUND(F149*(P149),3)</f>
        <v>0</v>
      </c>
      <c r="T149" s="171"/>
      <c r="U149" s="171"/>
      <c r="V149" s="177"/>
      <c r="Z149">
        <v>0</v>
      </c>
    </row>
    <row r="150" spans="1:26" ht="12" customHeight="1" x14ac:dyDescent="0.25">
      <c r="A150" s="164"/>
      <c r="B150" s="164"/>
      <c r="C150" s="174"/>
      <c r="D150" s="174" t="s">
        <v>252</v>
      </c>
      <c r="E150" s="164"/>
      <c r="F150" s="164"/>
      <c r="G150" s="166"/>
      <c r="H150" s="166"/>
      <c r="I150" s="164"/>
      <c r="J150" s="164"/>
      <c r="K150" s="1"/>
      <c r="L150" s="1"/>
      <c r="M150" s="1"/>
      <c r="N150" s="1"/>
      <c r="O150" s="1"/>
      <c r="P150" s="1"/>
      <c r="Q150" s="1"/>
      <c r="R150" s="1"/>
      <c r="S150" s="1"/>
      <c r="V150" s="1"/>
    </row>
    <row r="151" spans="1:26" x14ac:dyDescent="0.25">
      <c r="A151" s="164"/>
      <c r="B151" s="164"/>
      <c r="C151" s="164"/>
      <c r="D151" s="175" t="s">
        <v>170</v>
      </c>
      <c r="E151" s="164"/>
      <c r="F151" s="165">
        <v>1</v>
      </c>
      <c r="G151" s="166"/>
      <c r="H151" s="166"/>
      <c r="I151" s="164"/>
      <c r="J151" s="164"/>
      <c r="K151" s="1"/>
      <c r="L151" s="1"/>
      <c r="M151" s="1"/>
      <c r="N151" s="1"/>
      <c r="O151" s="1"/>
      <c r="P151" s="1"/>
      <c r="Q151" s="1"/>
      <c r="R151" s="1"/>
      <c r="S151" s="1"/>
      <c r="V151" s="1"/>
    </row>
    <row r="152" spans="1:26" ht="24.95" customHeight="1" x14ac:dyDescent="0.25">
      <c r="A152" s="172"/>
      <c r="B152" s="167" t="s">
        <v>249</v>
      </c>
      <c r="C152" s="173" t="s">
        <v>253</v>
      </c>
      <c r="D152" s="167" t="s">
        <v>254</v>
      </c>
      <c r="E152" s="167" t="s">
        <v>159</v>
      </c>
      <c r="F152" s="168">
        <v>1</v>
      </c>
      <c r="G152" s="169">
        <v>0</v>
      </c>
      <c r="H152" s="169">
        <v>0</v>
      </c>
      <c r="I152" s="169">
        <f>ROUND(F152*(G152+H152),2)</f>
        <v>0</v>
      </c>
      <c r="J152" s="167">
        <f>ROUND(F152*(N152),2)</f>
        <v>0</v>
      </c>
      <c r="K152" s="170">
        <f>ROUND(F152*(O152),2)</f>
        <v>0</v>
      </c>
      <c r="L152" s="170">
        <f>ROUND(F152*(G152),2)</f>
        <v>0</v>
      </c>
      <c r="M152" s="170">
        <f>ROUND(F152*(H152),2)</f>
        <v>0</v>
      </c>
      <c r="N152" s="170">
        <v>0</v>
      </c>
      <c r="O152" s="170"/>
      <c r="P152" s="178"/>
      <c r="Q152" s="178"/>
      <c r="R152" s="178"/>
      <c r="S152" s="176">
        <f>ROUND(F152*(P152),3)</f>
        <v>0</v>
      </c>
      <c r="T152" s="171"/>
      <c r="U152" s="171"/>
      <c r="V152" s="177"/>
      <c r="Z152">
        <v>0</v>
      </c>
    </row>
    <row r="153" spans="1:26" ht="24.95" customHeight="1" x14ac:dyDescent="0.25">
      <c r="A153" s="172"/>
      <c r="B153" s="167" t="s">
        <v>255</v>
      </c>
      <c r="C153" s="173" t="s">
        <v>256</v>
      </c>
      <c r="D153" s="167" t="s">
        <v>257</v>
      </c>
      <c r="E153" s="167" t="s">
        <v>106</v>
      </c>
      <c r="F153" s="168">
        <v>177.8</v>
      </c>
      <c r="G153" s="169">
        <v>0</v>
      </c>
      <c r="H153" s="169">
        <v>0</v>
      </c>
      <c r="I153" s="169">
        <f>ROUND(F153*(G153+H153),2)</f>
        <v>0</v>
      </c>
      <c r="J153" s="167">
        <f>ROUND(F153*(N153),2)</f>
        <v>0</v>
      </c>
      <c r="K153" s="170">
        <f>ROUND(F153*(O153),2)</f>
        <v>0</v>
      </c>
      <c r="L153" s="170">
        <f>ROUND(F153*(G153),2)</f>
        <v>0</v>
      </c>
      <c r="M153" s="170">
        <f>ROUND(F153*(H153),2)</f>
        <v>0</v>
      </c>
      <c r="N153" s="170">
        <v>0</v>
      </c>
      <c r="O153" s="170"/>
      <c r="P153" s="178"/>
      <c r="Q153" s="178"/>
      <c r="R153" s="178"/>
      <c r="S153" s="176">
        <f>ROUND(F153*(P153),3)</f>
        <v>0</v>
      </c>
      <c r="T153" s="171"/>
      <c r="U153" s="171"/>
      <c r="V153" s="177">
        <f>ROUND(F153*(X153),3)</f>
        <v>0.71099999999999997</v>
      </c>
      <c r="X153">
        <v>4.0000000000000001E-3</v>
      </c>
      <c r="Z153">
        <v>0</v>
      </c>
    </row>
    <row r="154" spans="1:26" ht="12" customHeight="1" x14ac:dyDescent="0.25">
      <c r="A154" s="164"/>
      <c r="B154" s="164"/>
      <c r="C154" s="174"/>
      <c r="D154" s="174" t="s">
        <v>258</v>
      </c>
      <c r="E154" s="164"/>
      <c r="F154" s="164"/>
      <c r="G154" s="166"/>
      <c r="H154" s="166"/>
      <c r="I154" s="164"/>
      <c r="J154" s="164"/>
      <c r="K154" s="1"/>
      <c r="L154" s="1"/>
      <c r="M154" s="1"/>
      <c r="N154" s="1"/>
      <c r="O154" s="1"/>
      <c r="P154" s="1"/>
      <c r="Q154" s="1"/>
      <c r="R154" s="1"/>
      <c r="S154" s="1"/>
      <c r="V154" s="1"/>
    </row>
    <row r="155" spans="1:26" x14ac:dyDescent="0.25">
      <c r="A155" s="164"/>
      <c r="B155" s="164"/>
      <c r="C155" s="164"/>
      <c r="D155" s="175" t="s">
        <v>259</v>
      </c>
      <c r="E155" s="164"/>
      <c r="F155" s="165">
        <v>177.8</v>
      </c>
      <c r="G155" s="166"/>
      <c r="H155" s="166"/>
      <c r="I155" s="164"/>
      <c r="J155" s="164"/>
      <c r="K155" s="1"/>
      <c r="L155" s="1"/>
      <c r="M155" s="1"/>
      <c r="N155" s="1"/>
      <c r="O155" s="1"/>
      <c r="P155" s="1"/>
      <c r="Q155" s="1"/>
      <c r="R155" s="1"/>
      <c r="S155" s="1"/>
      <c r="V155" s="1"/>
    </row>
    <row r="156" spans="1:26" x14ac:dyDescent="0.25">
      <c r="A156" s="148"/>
      <c r="B156" s="148"/>
      <c r="C156" s="163">
        <v>767</v>
      </c>
      <c r="D156" s="163" t="s">
        <v>79</v>
      </c>
      <c r="E156" s="148"/>
      <c r="F156" s="148"/>
      <c r="G156" s="151">
        <f>ROUND((SUM(L148:L155))/1,2)</f>
        <v>0</v>
      </c>
      <c r="H156" s="151">
        <f>ROUND((SUM(M148:M155))/1,2)</f>
        <v>0</v>
      </c>
      <c r="I156" s="151">
        <f>ROUND((SUM(I148:I155))/1,2)</f>
        <v>0</v>
      </c>
      <c r="J156" s="148"/>
      <c r="K156" s="148"/>
      <c r="L156" s="148">
        <f>ROUND((SUM(L148:L155))/1,2)</f>
        <v>0</v>
      </c>
      <c r="M156" s="148">
        <f>ROUND((SUM(M148:M155))/1,2)</f>
        <v>0</v>
      </c>
      <c r="N156" s="148"/>
      <c r="O156" s="148"/>
      <c r="P156" s="179"/>
      <c r="Q156" s="148"/>
      <c r="R156" s="148"/>
      <c r="S156" s="179">
        <f>ROUND((SUM(S148:S155))/1,2)</f>
        <v>0</v>
      </c>
      <c r="T156" s="145"/>
      <c r="U156" s="145"/>
      <c r="V156" s="2">
        <f>ROUND((SUM(V148:V155))/1,2)</f>
        <v>0.71</v>
      </c>
      <c r="W156" s="145"/>
      <c r="X156" s="145"/>
      <c r="Y156" s="145"/>
      <c r="Z156" s="145"/>
    </row>
    <row r="157" spans="1:26" x14ac:dyDescent="0.25">
      <c r="A157" s="1"/>
      <c r="B157" s="1"/>
      <c r="C157" s="1"/>
      <c r="D157" s="1"/>
      <c r="E157" s="1"/>
      <c r="F157" s="1"/>
      <c r="G157" s="141"/>
      <c r="H157" s="14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V157" s="1"/>
    </row>
    <row r="158" spans="1:26" x14ac:dyDescent="0.25">
      <c r="A158" s="148"/>
      <c r="B158" s="148"/>
      <c r="C158" s="163">
        <v>776</v>
      </c>
      <c r="D158" s="163" t="s">
        <v>80</v>
      </c>
      <c r="E158" s="148"/>
      <c r="F158" s="148"/>
      <c r="G158" s="149"/>
      <c r="H158" s="149"/>
      <c r="I158" s="148"/>
      <c r="J158" s="148"/>
      <c r="K158" s="148"/>
      <c r="L158" s="148"/>
      <c r="M158" s="148"/>
      <c r="N158" s="148"/>
      <c r="O158" s="148"/>
      <c r="P158" s="148"/>
      <c r="Q158" s="148"/>
      <c r="R158" s="148"/>
      <c r="S158" s="148"/>
      <c r="T158" s="145"/>
      <c r="U158" s="145"/>
      <c r="V158" s="148"/>
      <c r="W158" s="145"/>
      <c r="X158" s="145"/>
      <c r="Y158" s="145"/>
      <c r="Z158" s="145"/>
    </row>
    <row r="159" spans="1:26" ht="24.95" customHeight="1" x14ac:dyDescent="0.25">
      <c r="A159" s="172"/>
      <c r="B159" s="167" t="s">
        <v>260</v>
      </c>
      <c r="C159" s="173" t="s">
        <v>261</v>
      </c>
      <c r="D159" s="167" t="s">
        <v>262</v>
      </c>
      <c r="E159" s="167" t="s">
        <v>132</v>
      </c>
      <c r="F159" s="168">
        <v>14.96</v>
      </c>
      <c r="G159" s="169">
        <v>0</v>
      </c>
      <c r="H159" s="169">
        <v>0</v>
      </c>
      <c r="I159" s="169">
        <f>ROUND(F159*(G159+H159),2)</f>
        <v>0</v>
      </c>
      <c r="J159" s="167">
        <f>ROUND(F159*(N159),2)</f>
        <v>0</v>
      </c>
      <c r="K159" s="170">
        <f>ROUND(F159*(O159),2)</f>
        <v>0</v>
      </c>
      <c r="L159" s="170">
        <f>ROUND(F159*(G159),2)</f>
        <v>0</v>
      </c>
      <c r="M159" s="170">
        <f>ROUND(F159*(H159),2)</f>
        <v>0</v>
      </c>
      <c r="N159" s="170">
        <v>0</v>
      </c>
      <c r="O159" s="170"/>
      <c r="P159" s="177">
        <v>1.0000000000000001E-5</v>
      </c>
      <c r="Q159" s="178"/>
      <c r="R159" s="178">
        <v>1.0000000000000001E-5</v>
      </c>
      <c r="S159" s="176">
        <f>ROUND(F159*(P159),3)</f>
        <v>0</v>
      </c>
      <c r="T159" s="171"/>
      <c r="U159" s="171"/>
      <c r="V159" s="177"/>
      <c r="Z159">
        <v>0</v>
      </c>
    </row>
    <row r="160" spans="1:26" ht="12" customHeight="1" x14ac:dyDescent="0.25">
      <c r="A160" s="164"/>
      <c r="B160" s="164"/>
      <c r="C160" s="174"/>
      <c r="D160" s="174" t="s">
        <v>263</v>
      </c>
      <c r="E160" s="164"/>
      <c r="F160" s="164"/>
      <c r="G160" s="166"/>
      <c r="H160" s="166"/>
      <c r="I160" s="164"/>
      <c r="J160" s="164"/>
      <c r="K160" s="1"/>
      <c r="L160" s="1"/>
      <c r="M160" s="1"/>
      <c r="N160" s="1"/>
      <c r="O160" s="1"/>
      <c r="P160" s="1"/>
      <c r="Q160" s="1"/>
      <c r="R160" s="1"/>
      <c r="S160" s="1"/>
      <c r="V160" s="1"/>
    </row>
    <row r="161" spans="1:26" x14ac:dyDescent="0.25">
      <c r="A161" s="164"/>
      <c r="B161" s="164"/>
      <c r="C161" s="164"/>
      <c r="D161" s="175" t="s">
        <v>264</v>
      </c>
      <c r="E161" s="164"/>
      <c r="F161" s="165">
        <v>14.96</v>
      </c>
      <c r="G161" s="166"/>
      <c r="H161" s="166"/>
      <c r="I161" s="164"/>
      <c r="J161" s="164"/>
      <c r="K161" s="1"/>
      <c r="L161" s="1"/>
      <c r="M161" s="1"/>
      <c r="N161" s="1"/>
      <c r="O161" s="1"/>
      <c r="P161" s="1"/>
      <c r="Q161" s="1"/>
      <c r="R161" s="1"/>
      <c r="S161" s="1"/>
      <c r="V161" s="1"/>
    </row>
    <row r="162" spans="1:26" ht="24.95" customHeight="1" x14ac:dyDescent="0.25">
      <c r="A162" s="172"/>
      <c r="B162" s="167" t="s">
        <v>260</v>
      </c>
      <c r="C162" s="173" t="s">
        <v>265</v>
      </c>
      <c r="D162" s="167" t="s">
        <v>266</v>
      </c>
      <c r="E162" s="167" t="s">
        <v>132</v>
      </c>
      <c r="F162" s="168">
        <v>7.5</v>
      </c>
      <c r="G162" s="169">
        <v>0</v>
      </c>
      <c r="H162" s="169">
        <v>0</v>
      </c>
      <c r="I162" s="169">
        <f>ROUND(F162*(G162+H162),2)</f>
        <v>0</v>
      </c>
      <c r="J162" s="167">
        <f>ROUND(F162*(N162),2)</f>
        <v>0</v>
      </c>
      <c r="K162" s="170">
        <f>ROUND(F162*(O162),2)</f>
        <v>0</v>
      </c>
      <c r="L162" s="170">
        <f>ROUND(F162*(G162),2)</f>
        <v>0</v>
      </c>
      <c r="M162" s="170">
        <f>ROUND(F162*(H162),2)</f>
        <v>0</v>
      </c>
      <c r="N162" s="170">
        <v>0</v>
      </c>
      <c r="O162" s="170"/>
      <c r="P162" s="177">
        <v>1.0000000000000001E-5</v>
      </c>
      <c r="Q162" s="178"/>
      <c r="R162" s="178">
        <v>1.0000000000000001E-5</v>
      </c>
      <c r="S162" s="176">
        <f>ROUND(F162*(P162),3)</f>
        <v>0</v>
      </c>
      <c r="T162" s="171"/>
      <c r="U162" s="171"/>
      <c r="V162" s="177"/>
      <c r="Z162">
        <v>0</v>
      </c>
    </row>
    <row r="163" spans="1:26" ht="24.95" customHeight="1" x14ac:dyDescent="0.25">
      <c r="A163" s="172"/>
      <c r="B163" s="167" t="s">
        <v>260</v>
      </c>
      <c r="C163" s="173" t="s">
        <v>267</v>
      </c>
      <c r="D163" s="167" t="s">
        <v>268</v>
      </c>
      <c r="E163" s="167" t="s">
        <v>132</v>
      </c>
      <c r="F163" s="168">
        <v>81.66</v>
      </c>
      <c r="G163" s="169">
        <v>0</v>
      </c>
      <c r="H163" s="169">
        <v>0</v>
      </c>
      <c r="I163" s="169">
        <f>ROUND(F163*(G163+H163),2)</f>
        <v>0</v>
      </c>
      <c r="J163" s="167">
        <f>ROUND(F163*(N163),2)</f>
        <v>0</v>
      </c>
      <c r="K163" s="170">
        <f>ROUND(F163*(O163),2)</f>
        <v>0</v>
      </c>
      <c r="L163" s="170">
        <f>ROUND(F163*(G163),2)</f>
        <v>0</v>
      </c>
      <c r="M163" s="170">
        <f>ROUND(F163*(H163),2)</f>
        <v>0</v>
      </c>
      <c r="N163" s="170">
        <v>0</v>
      </c>
      <c r="O163" s="170"/>
      <c r="P163" s="177">
        <v>1.0000000000000001E-5</v>
      </c>
      <c r="Q163" s="178"/>
      <c r="R163" s="178">
        <v>1.0000000000000001E-5</v>
      </c>
      <c r="S163" s="176">
        <f>ROUND(F163*(P163),3)</f>
        <v>1E-3</v>
      </c>
      <c r="T163" s="171"/>
      <c r="U163" s="171"/>
      <c r="V163" s="177"/>
      <c r="Z163">
        <v>0</v>
      </c>
    </row>
    <row r="164" spans="1:26" ht="12" customHeight="1" x14ac:dyDescent="0.25">
      <c r="A164" s="164"/>
      <c r="B164" s="164"/>
      <c r="C164" s="174"/>
      <c r="D164" s="174" t="s">
        <v>269</v>
      </c>
      <c r="E164" s="164"/>
      <c r="F164" s="164"/>
      <c r="G164" s="166"/>
      <c r="H164" s="166"/>
      <c r="I164" s="164"/>
      <c r="J164" s="164"/>
      <c r="K164" s="1"/>
      <c r="L164" s="1"/>
      <c r="M164" s="1"/>
      <c r="N164" s="1"/>
      <c r="O164" s="1"/>
      <c r="P164" s="1"/>
      <c r="Q164" s="1"/>
      <c r="R164" s="1"/>
      <c r="S164" s="1"/>
      <c r="V164" s="1"/>
    </row>
    <row r="165" spans="1:26" x14ac:dyDescent="0.25">
      <c r="A165" s="164"/>
      <c r="B165" s="164"/>
      <c r="C165" s="164"/>
      <c r="D165" s="175" t="s">
        <v>270</v>
      </c>
      <c r="E165" s="164"/>
      <c r="F165" s="165">
        <v>62.3</v>
      </c>
      <c r="G165" s="166"/>
      <c r="H165" s="166"/>
      <c r="I165" s="164"/>
      <c r="J165" s="164"/>
      <c r="K165" s="1"/>
      <c r="L165" s="1"/>
      <c r="M165" s="1"/>
      <c r="N165" s="1"/>
      <c r="O165" s="1"/>
      <c r="P165" s="1"/>
      <c r="Q165" s="1"/>
      <c r="R165" s="1"/>
      <c r="S165" s="1"/>
      <c r="V165" s="1"/>
    </row>
    <row r="166" spans="1:26" x14ac:dyDescent="0.25">
      <c r="A166" s="164"/>
      <c r="B166" s="164"/>
      <c r="C166" s="174"/>
      <c r="D166" s="180" t="s">
        <v>271</v>
      </c>
      <c r="E166" s="164"/>
      <c r="F166" s="165">
        <v>19.36</v>
      </c>
      <c r="G166" s="166"/>
      <c r="H166" s="166"/>
      <c r="I166" s="164"/>
      <c r="J166" s="164"/>
      <c r="K166" s="1"/>
      <c r="L166" s="1"/>
      <c r="M166" s="1"/>
      <c r="N166" s="1"/>
      <c r="O166" s="1"/>
      <c r="P166" s="1"/>
      <c r="Q166" s="1"/>
      <c r="R166" s="1"/>
      <c r="S166" s="1"/>
      <c r="V166" s="1"/>
    </row>
    <row r="167" spans="1:26" ht="24.95" customHeight="1" x14ac:dyDescent="0.25">
      <c r="A167" s="172"/>
      <c r="B167" s="167" t="s">
        <v>260</v>
      </c>
      <c r="C167" s="173" t="s">
        <v>272</v>
      </c>
      <c r="D167" s="167" t="s">
        <v>273</v>
      </c>
      <c r="E167" s="167" t="s">
        <v>106</v>
      </c>
      <c r="F167" s="168">
        <v>44.721600000000002</v>
      </c>
      <c r="G167" s="169">
        <v>0</v>
      </c>
      <c r="H167" s="169">
        <v>0</v>
      </c>
      <c r="I167" s="169">
        <f>ROUND(F167*(G167+H167),2)</f>
        <v>0</v>
      </c>
      <c r="J167" s="167">
        <f>ROUND(F167*(N167),2)</f>
        <v>0</v>
      </c>
      <c r="K167" s="170">
        <f>ROUND(F167*(O167),2)</f>
        <v>0</v>
      </c>
      <c r="L167" s="170">
        <f>ROUND(F167*(G167),2)</f>
        <v>0</v>
      </c>
      <c r="M167" s="170">
        <f>ROUND(F167*(H167),2)</f>
        <v>0</v>
      </c>
      <c r="N167" s="170">
        <v>0</v>
      </c>
      <c r="O167" s="170"/>
      <c r="P167" s="177">
        <v>1.1E-4</v>
      </c>
      <c r="Q167" s="178"/>
      <c r="R167" s="178">
        <v>1.1E-4</v>
      </c>
      <c r="S167" s="176">
        <f>ROUND(F167*(P167),3)</f>
        <v>5.0000000000000001E-3</v>
      </c>
      <c r="T167" s="171"/>
      <c r="U167" s="171"/>
      <c r="V167" s="177"/>
      <c r="Z167">
        <v>0</v>
      </c>
    </row>
    <row r="168" spans="1:26" ht="12" customHeight="1" x14ac:dyDescent="0.25">
      <c r="A168" s="164"/>
      <c r="B168" s="164"/>
      <c r="C168" s="174"/>
      <c r="D168" s="174" t="s">
        <v>274</v>
      </c>
      <c r="E168" s="164"/>
      <c r="F168" s="164"/>
      <c r="G168" s="166"/>
      <c r="H168" s="166"/>
      <c r="I168" s="164"/>
      <c r="J168" s="164"/>
      <c r="K168" s="1"/>
      <c r="L168" s="1"/>
      <c r="M168" s="1"/>
      <c r="N168" s="1"/>
      <c r="O168" s="1"/>
      <c r="P168" s="1"/>
      <c r="Q168" s="1"/>
      <c r="R168" s="1"/>
      <c r="S168" s="1"/>
      <c r="V168" s="1"/>
    </row>
    <row r="169" spans="1:26" x14ac:dyDescent="0.25">
      <c r="A169" s="164"/>
      <c r="B169" s="164"/>
      <c r="C169" s="164"/>
      <c r="D169" s="175" t="s">
        <v>275</v>
      </c>
      <c r="E169" s="164"/>
      <c r="F169" s="165">
        <v>44.721600000000002</v>
      </c>
      <c r="G169" s="166"/>
      <c r="H169" s="166"/>
      <c r="I169" s="164"/>
      <c r="J169" s="164"/>
      <c r="K169" s="1"/>
      <c r="L169" s="1"/>
      <c r="M169" s="1"/>
      <c r="N169" s="1"/>
      <c r="O169" s="1"/>
      <c r="P169" s="1"/>
      <c r="Q169" s="1"/>
      <c r="R169" s="1"/>
      <c r="S169" s="1"/>
      <c r="V169" s="1"/>
    </row>
    <row r="170" spans="1:26" ht="24.95" customHeight="1" x14ac:dyDescent="0.25">
      <c r="A170" s="172"/>
      <c r="B170" s="167" t="s">
        <v>260</v>
      </c>
      <c r="C170" s="173" t="s">
        <v>276</v>
      </c>
      <c r="D170" s="167" t="s">
        <v>277</v>
      </c>
      <c r="E170" s="167" t="s">
        <v>106</v>
      </c>
      <c r="F170" s="168">
        <v>177.8</v>
      </c>
      <c r="G170" s="169">
        <v>0</v>
      </c>
      <c r="H170" s="169">
        <v>0</v>
      </c>
      <c r="I170" s="169">
        <f>ROUND(F170*(G170+H170),2)</f>
        <v>0</v>
      </c>
      <c r="J170" s="167">
        <f>ROUND(F170*(N170),2)</f>
        <v>0</v>
      </c>
      <c r="K170" s="170">
        <f>ROUND(F170*(O170),2)</f>
        <v>0</v>
      </c>
      <c r="L170" s="170">
        <f>ROUND(F170*(G170),2)</f>
        <v>0</v>
      </c>
      <c r="M170" s="170">
        <f>ROUND(F170*(H170),2)</f>
        <v>0</v>
      </c>
      <c r="N170" s="170">
        <v>0</v>
      </c>
      <c r="O170" s="170"/>
      <c r="P170" s="177">
        <v>2.0000000000000002E-5</v>
      </c>
      <c r="Q170" s="178"/>
      <c r="R170" s="178">
        <v>2.0000000000000002E-5</v>
      </c>
      <c r="S170" s="176">
        <f>ROUND(F170*(P170),3)</f>
        <v>4.0000000000000001E-3</v>
      </c>
      <c r="T170" s="171"/>
      <c r="U170" s="171"/>
      <c r="V170" s="177"/>
      <c r="Z170">
        <v>0</v>
      </c>
    </row>
    <row r="171" spans="1:26" ht="24.95" customHeight="1" x14ac:dyDescent="0.25">
      <c r="A171" s="172"/>
      <c r="B171" s="167" t="s">
        <v>260</v>
      </c>
      <c r="C171" s="173" t="s">
        <v>278</v>
      </c>
      <c r="D171" s="167" t="s">
        <v>279</v>
      </c>
      <c r="E171" s="167" t="s">
        <v>106</v>
      </c>
      <c r="F171" s="168">
        <v>177.8</v>
      </c>
      <c r="G171" s="169">
        <v>0</v>
      </c>
      <c r="H171" s="169">
        <v>0</v>
      </c>
      <c r="I171" s="169">
        <f>ROUND(F171*(G171+H171),2)</f>
        <v>0</v>
      </c>
      <c r="J171" s="167">
        <f>ROUND(F171*(N171),2)</f>
        <v>0</v>
      </c>
      <c r="K171" s="170">
        <f>ROUND(F171*(O171),2)</f>
        <v>0</v>
      </c>
      <c r="L171" s="170">
        <f>ROUND(F171*(G171),2)</f>
        <v>0</v>
      </c>
      <c r="M171" s="170">
        <f>ROUND(F171*(H171),2)</f>
        <v>0</v>
      </c>
      <c r="N171" s="170">
        <v>0</v>
      </c>
      <c r="O171" s="170"/>
      <c r="P171" s="177">
        <v>5.3499999999999997E-3</v>
      </c>
      <c r="Q171" s="178"/>
      <c r="R171" s="178">
        <v>5.3499999999999997E-3</v>
      </c>
      <c r="S171" s="176">
        <f>ROUND(F171*(P171),3)</f>
        <v>0.95099999999999996</v>
      </c>
      <c r="T171" s="171"/>
      <c r="U171" s="171"/>
      <c r="V171" s="177"/>
      <c r="Z171">
        <v>0</v>
      </c>
    </row>
    <row r="172" spans="1:26" ht="12" customHeight="1" x14ac:dyDescent="0.25">
      <c r="A172" s="164"/>
      <c r="B172" s="164"/>
      <c r="C172" s="174"/>
      <c r="D172" s="174" t="s">
        <v>280</v>
      </c>
      <c r="E172" s="164"/>
      <c r="F172" s="164"/>
      <c r="G172" s="166"/>
      <c r="H172" s="166"/>
      <c r="I172" s="164"/>
      <c r="J172" s="164"/>
      <c r="K172" s="1"/>
      <c r="L172" s="1"/>
      <c r="M172" s="1"/>
      <c r="N172" s="1"/>
      <c r="O172" s="1"/>
      <c r="P172" s="1"/>
      <c r="Q172" s="1"/>
      <c r="R172" s="1"/>
      <c r="S172" s="1"/>
      <c r="V172" s="1"/>
    </row>
    <row r="173" spans="1:26" x14ac:dyDescent="0.25">
      <c r="A173" s="164"/>
      <c r="B173" s="164"/>
      <c r="C173" s="164"/>
      <c r="D173" s="175" t="s">
        <v>259</v>
      </c>
      <c r="E173" s="164"/>
      <c r="F173" s="165">
        <v>177.8</v>
      </c>
      <c r="G173" s="166"/>
      <c r="H173" s="166"/>
      <c r="I173" s="164"/>
      <c r="J173" s="164"/>
      <c r="K173" s="1"/>
      <c r="L173" s="1"/>
      <c r="M173" s="1"/>
      <c r="N173" s="1"/>
      <c r="O173" s="1"/>
      <c r="P173" s="1"/>
      <c r="Q173" s="1"/>
      <c r="R173" s="1"/>
      <c r="S173" s="1"/>
      <c r="V173" s="1"/>
    </row>
    <row r="174" spans="1:26" ht="24.95" customHeight="1" x14ac:dyDescent="0.25">
      <c r="A174" s="172"/>
      <c r="B174" s="167" t="s">
        <v>260</v>
      </c>
      <c r="C174" s="173" t="s">
        <v>281</v>
      </c>
      <c r="D174" s="167" t="s">
        <v>282</v>
      </c>
      <c r="E174" s="167" t="s">
        <v>159</v>
      </c>
      <c r="F174" s="168">
        <v>0.4</v>
      </c>
      <c r="G174" s="169">
        <v>0</v>
      </c>
      <c r="H174" s="169">
        <v>0</v>
      </c>
      <c r="I174" s="169">
        <f>ROUND(F174*(G174+H174),2)</f>
        <v>0</v>
      </c>
      <c r="J174" s="167">
        <f>ROUND(F174*(N174),2)</f>
        <v>0</v>
      </c>
      <c r="K174" s="170">
        <f>ROUND(F174*(O174),2)</f>
        <v>0</v>
      </c>
      <c r="L174" s="170">
        <f>ROUND(F174*(G174),2)</f>
        <v>0</v>
      </c>
      <c r="M174" s="170">
        <f>ROUND(F174*(H174),2)</f>
        <v>0</v>
      </c>
      <c r="N174" s="170">
        <v>0</v>
      </c>
      <c r="O174" s="170"/>
      <c r="P174" s="178"/>
      <c r="Q174" s="178"/>
      <c r="R174" s="178"/>
      <c r="S174" s="176">
        <f>ROUND(F174*(P174),3)</f>
        <v>0</v>
      </c>
      <c r="T174" s="171"/>
      <c r="U174" s="171"/>
      <c r="V174" s="177"/>
      <c r="Z174">
        <v>0</v>
      </c>
    </row>
    <row r="175" spans="1:26" ht="24.95" customHeight="1" x14ac:dyDescent="0.25">
      <c r="A175" s="172"/>
      <c r="B175" s="167" t="s">
        <v>283</v>
      </c>
      <c r="C175" s="173" t="s">
        <v>284</v>
      </c>
      <c r="D175" s="167" t="s">
        <v>285</v>
      </c>
      <c r="E175" s="167" t="s">
        <v>106</v>
      </c>
      <c r="F175" s="168">
        <v>125.35599999999999</v>
      </c>
      <c r="G175" s="169">
        <v>0</v>
      </c>
      <c r="H175" s="169">
        <v>0</v>
      </c>
      <c r="I175" s="169">
        <f>ROUND(F175*(G175+H175),2)</f>
        <v>0</v>
      </c>
      <c r="J175" s="167">
        <f>ROUND(F175*(N175),2)</f>
        <v>0</v>
      </c>
      <c r="K175" s="170">
        <f>ROUND(F175*(O175),2)</f>
        <v>0</v>
      </c>
      <c r="L175" s="170">
        <f>ROUND(F175*(G175),2)</f>
        <v>0</v>
      </c>
      <c r="M175" s="170">
        <f>ROUND(F175*(H175),2)</f>
        <v>0</v>
      </c>
      <c r="N175" s="170">
        <v>0</v>
      </c>
      <c r="O175" s="170"/>
      <c r="P175" s="178"/>
      <c r="Q175" s="178"/>
      <c r="R175" s="178"/>
      <c r="S175" s="176">
        <f>ROUND(F175*(P175),3)</f>
        <v>0</v>
      </c>
      <c r="T175" s="171"/>
      <c r="U175" s="171"/>
      <c r="V175" s="177">
        <f>ROUND(F175*(X175),3)</f>
        <v>0.125</v>
      </c>
      <c r="X175">
        <v>1E-3</v>
      </c>
      <c r="Z175">
        <v>0</v>
      </c>
    </row>
    <row r="176" spans="1:26" ht="12" customHeight="1" x14ac:dyDescent="0.25">
      <c r="A176" s="164"/>
      <c r="B176" s="164"/>
      <c r="C176" s="174"/>
      <c r="D176" s="174" t="s">
        <v>286</v>
      </c>
      <c r="E176" s="164"/>
      <c r="F176" s="164"/>
      <c r="G176" s="166"/>
      <c r="H176" s="166"/>
      <c r="I176" s="164"/>
      <c r="J176" s="164"/>
      <c r="K176" s="1"/>
      <c r="L176" s="1"/>
      <c r="M176" s="1"/>
      <c r="N176" s="1"/>
      <c r="O176" s="1"/>
      <c r="P176" s="1"/>
      <c r="Q176" s="1"/>
      <c r="R176" s="1"/>
      <c r="S176" s="1"/>
      <c r="V176" s="1"/>
    </row>
    <row r="177" spans="1:26" x14ac:dyDescent="0.25">
      <c r="A177" s="164"/>
      <c r="B177" s="164"/>
      <c r="C177" s="164"/>
      <c r="D177" s="175" t="s">
        <v>287</v>
      </c>
      <c r="E177" s="164"/>
      <c r="F177" s="165">
        <v>125.35599999999999</v>
      </c>
      <c r="G177" s="166"/>
      <c r="H177" s="166"/>
      <c r="I177" s="164"/>
      <c r="J177" s="164"/>
      <c r="K177" s="1"/>
      <c r="L177" s="1"/>
      <c r="M177" s="1"/>
      <c r="N177" s="1"/>
      <c r="O177" s="1"/>
      <c r="P177" s="1"/>
      <c r="Q177" s="1" t="s">
        <v>118</v>
      </c>
      <c r="R177" s="1"/>
      <c r="S177" s="1"/>
      <c r="V177" s="1"/>
    </row>
    <row r="178" spans="1:26" ht="24.95" customHeight="1" x14ac:dyDescent="0.25">
      <c r="A178" s="186"/>
      <c r="B178" s="181" t="s">
        <v>288</v>
      </c>
      <c r="C178" s="187" t="s">
        <v>289</v>
      </c>
      <c r="D178" s="181" t="s">
        <v>290</v>
      </c>
      <c r="E178" s="181" t="s">
        <v>163</v>
      </c>
      <c r="F178" s="182">
        <v>51.43488</v>
      </c>
      <c r="G178" s="183">
        <v>0</v>
      </c>
      <c r="H178" s="183">
        <v>0</v>
      </c>
      <c r="I178" s="183">
        <f>ROUND(F178*(G178+H178),2)</f>
        <v>0</v>
      </c>
      <c r="J178" s="181">
        <f>ROUND(F178*(N178),2)</f>
        <v>0</v>
      </c>
      <c r="K178" s="184">
        <f>ROUND(F178*(O178),2)</f>
        <v>0</v>
      </c>
      <c r="L178" s="184">
        <f>ROUND(F178*(G178),2)</f>
        <v>0</v>
      </c>
      <c r="M178" s="184">
        <f>ROUND(F178*(H178),2)</f>
        <v>0</v>
      </c>
      <c r="N178" s="184">
        <v>0</v>
      </c>
      <c r="O178" s="184"/>
      <c r="P178" s="190"/>
      <c r="Q178" s="190"/>
      <c r="R178" s="190"/>
      <c r="S178" s="188">
        <f>ROUND(F178*(P178),3)</f>
        <v>0</v>
      </c>
      <c r="T178" s="185"/>
      <c r="U178" s="185"/>
      <c r="V178" s="189"/>
      <c r="Z178">
        <v>0</v>
      </c>
    </row>
    <row r="179" spans="1:26" ht="12" customHeight="1" x14ac:dyDescent="0.25">
      <c r="A179" s="164"/>
      <c r="B179" s="164"/>
      <c r="C179" s="174"/>
      <c r="D179" s="174" t="s">
        <v>291</v>
      </c>
      <c r="E179" s="164"/>
      <c r="F179" s="164"/>
      <c r="G179" s="166"/>
      <c r="H179" s="166"/>
      <c r="I179" s="164"/>
      <c r="J179" s="164"/>
      <c r="K179" s="1"/>
      <c r="L179" s="1"/>
      <c r="M179" s="1"/>
      <c r="N179" s="1"/>
      <c r="O179" s="1"/>
      <c r="P179" s="1"/>
      <c r="Q179" s="1"/>
      <c r="R179" s="1"/>
      <c r="S179" s="1"/>
      <c r="V179" s="1"/>
    </row>
    <row r="180" spans="1:26" x14ac:dyDescent="0.25">
      <c r="A180" s="164"/>
      <c r="B180" s="164"/>
      <c r="C180" s="164"/>
      <c r="D180" s="175" t="s">
        <v>292</v>
      </c>
      <c r="E180" s="164"/>
      <c r="F180" s="165">
        <v>4.4767800000000006</v>
      </c>
      <c r="G180" s="166"/>
      <c r="H180" s="166"/>
      <c r="I180" s="164"/>
      <c r="J180" s="164"/>
      <c r="K180" s="1"/>
      <c r="L180" s="1"/>
      <c r="M180" s="1"/>
      <c r="N180" s="1"/>
      <c r="O180" s="1"/>
      <c r="P180" s="1"/>
      <c r="Q180" s="1"/>
      <c r="R180" s="1"/>
      <c r="S180" s="1"/>
      <c r="V180" s="1"/>
    </row>
    <row r="181" spans="1:26" ht="12" customHeight="1" x14ac:dyDescent="0.25">
      <c r="A181" s="164"/>
      <c r="B181" s="164"/>
      <c r="C181" s="174"/>
      <c r="D181" s="174" t="s">
        <v>274</v>
      </c>
      <c r="E181" s="164"/>
      <c r="F181" s="164"/>
      <c r="G181" s="166"/>
      <c r="H181" s="166"/>
      <c r="I181" s="164"/>
      <c r="J181" s="164"/>
      <c r="K181" s="1"/>
      <c r="L181" s="1"/>
      <c r="M181" s="1"/>
      <c r="N181" s="1"/>
      <c r="O181" s="1"/>
      <c r="P181" s="1"/>
      <c r="Q181" s="1"/>
      <c r="R181" s="1"/>
      <c r="S181" s="1"/>
      <c r="V181" s="1"/>
    </row>
    <row r="182" spans="1:26" x14ac:dyDescent="0.25">
      <c r="A182" s="164"/>
      <c r="B182" s="164"/>
      <c r="C182" s="164"/>
      <c r="D182" s="175" t="s">
        <v>293</v>
      </c>
      <c r="E182" s="164"/>
      <c r="F182" s="165">
        <v>46.958100000000002</v>
      </c>
      <c r="G182" s="166"/>
      <c r="H182" s="166"/>
      <c r="I182" s="164"/>
      <c r="J182" s="164"/>
      <c r="K182" s="1"/>
      <c r="L182" s="1"/>
      <c r="M182" s="1"/>
      <c r="N182" s="1"/>
      <c r="O182" s="1"/>
      <c r="P182" s="1"/>
      <c r="Q182" s="1"/>
      <c r="R182" s="1"/>
      <c r="S182" s="1"/>
      <c r="V182" s="1"/>
    </row>
    <row r="183" spans="1:26" ht="24.95" customHeight="1" x14ac:dyDescent="0.25">
      <c r="A183" s="186"/>
      <c r="B183" s="181" t="s">
        <v>160</v>
      </c>
      <c r="C183" s="187" t="s">
        <v>294</v>
      </c>
      <c r="D183" s="181" t="s">
        <v>295</v>
      </c>
      <c r="E183" s="181" t="s">
        <v>163</v>
      </c>
      <c r="F183" s="182">
        <v>186.69000000000003</v>
      </c>
      <c r="G183" s="183">
        <v>0</v>
      </c>
      <c r="H183" s="183">
        <v>0</v>
      </c>
      <c r="I183" s="183">
        <f>ROUND(F183*(G183+H183),2)</f>
        <v>0</v>
      </c>
      <c r="J183" s="181">
        <f>ROUND(F183*(N183),2)</f>
        <v>0</v>
      </c>
      <c r="K183" s="184">
        <f>ROUND(F183*(O183),2)</f>
        <v>0</v>
      </c>
      <c r="L183" s="184">
        <f>ROUND(F183*(G183),2)</f>
        <v>0</v>
      </c>
      <c r="M183" s="184">
        <f>ROUND(F183*(H183),2)</f>
        <v>0</v>
      </c>
      <c r="N183" s="184">
        <v>0</v>
      </c>
      <c r="O183" s="184"/>
      <c r="P183" s="189">
        <v>5.0000000000000001E-4</v>
      </c>
      <c r="Q183" s="190"/>
      <c r="R183" s="190">
        <v>5.0000000000000001E-4</v>
      </c>
      <c r="S183" s="188">
        <f>ROUND(F183*(P183),3)</f>
        <v>9.2999999999999999E-2</v>
      </c>
      <c r="T183" s="185"/>
      <c r="U183" s="185"/>
      <c r="V183" s="189"/>
      <c r="Z183">
        <v>0</v>
      </c>
    </row>
    <row r="184" spans="1:26" x14ac:dyDescent="0.25">
      <c r="A184" s="164"/>
      <c r="B184" s="164"/>
      <c r="C184" s="174"/>
      <c r="D184" s="180" t="s">
        <v>296</v>
      </c>
      <c r="E184" s="164"/>
      <c r="F184" s="165">
        <v>186.69000000000003</v>
      </c>
      <c r="G184" s="166"/>
      <c r="H184" s="166"/>
      <c r="I184" s="164"/>
      <c r="J184" s="164"/>
      <c r="K184" s="1"/>
      <c r="L184" s="1"/>
      <c r="M184" s="1"/>
      <c r="N184" s="1"/>
      <c r="O184" s="1"/>
      <c r="P184" s="1"/>
      <c r="Q184" s="1"/>
      <c r="R184" s="1"/>
      <c r="S184" s="1"/>
      <c r="V184" s="1"/>
    </row>
    <row r="185" spans="1:26" x14ac:dyDescent="0.25">
      <c r="A185" s="148"/>
      <c r="B185" s="148"/>
      <c r="C185" s="163">
        <v>776</v>
      </c>
      <c r="D185" s="163" t="s">
        <v>80</v>
      </c>
      <c r="E185" s="148"/>
      <c r="F185" s="148"/>
      <c r="G185" s="151">
        <f>ROUND((SUM(L158:L184))/1,2)</f>
        <v>0</v>
      </c>
      <c r="H185" s="151">
        <f>ROUND((SUM(M158:M184))/1,2)</f>
        <v>0</v>
      </c>
      <c r="I185" s="151">
        <f>ROUND((SUM(I158:I184))/1,2)</f>
        <v>0</v>
      </c>
      <c r="J185" s="148"/>
      <c r="K185" s="148"/>
      <c r="L185" s="148">
        <f>ROUND((SUM(L158:L184))/1,2)</f>
        <v>0</v>
      </c>
      <c r="M185" s="148">
        <f>ROUND((SUM(M158:M184))/1,2)</f>
        <v>0</v>
      </c>
      <c r="N185" s="148"/>
      <c r="O185" s="148"/>
      <c r="P185" s="179"/>
      <c r="Q185" s="148"/>
      <c r="R185" s="148"/>
      <c r="S185" s="179">
        <f>ROUND((SUM(S158:S184))/1,2)</f>
        <v>1.05</v>
      </c>
      <c r="T185" s="145"/>
      <c r="U185" s="145"/>
      <c r="V185" s="2">
        <f>ROUND((SUM(V158:V184))/1,2)</f>
        <v>0.13</v>
      </c>
      <c r="W185" s="145"/>
      <c r="X185" s="145"/>
      <c r="Y185" s="145"/>
      <c r="Z185" s="145"/>
    </row>
    <row r="186" spans="1:26" x14ac:dyDescent="0.25">
      <c r="A186" s="1"/>
      <c r="B186" s="1"/>
      <c r="C186" s="1"/>
      <c r="D186" s="1"/>
      <c r="E186" s="1"/>
      <c r="F186" s="1"/>
      <c r="G186" s="141"/>
      <c r="H186" s="14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V186" s="1"/>
    </row>
    <row r="187" spans="1:26" x14ac:dyDescent="0.25">
      <c r="A187" s="148"/>
      <c r="B187" s="148"/>
      <c r="C187" s="163">
        <v>784</v>
      </c>
      <c r="D187" s="163" t="s">
        <v>81</v>
      </c>
      <c r="E187" s="148"/>
      <c r="F187" s="148"/>
      <c r="G187" s="149"/>
      <c r="H187" s="149"/>
      <c r="I187" s="148"/>
      <c r="J187" s="148"/>
      <c r="K187" s="148"/>
      <c r="L187" s="148"/>
      <c r="M187" s="148"/>
      <c r="N187" s="148"/>
      <c r="O187" s="148"/>
      <c r="P187" s="148"/>
      <c r="Q187" s="148"/>
      <c r="R187" s="148"/>
      <c r="S187" s="148"/>
      <c r="T187" s="145"/>
      <c r="U187" s="145"/>
      <c r="V187" s="148"/>
      <c r="W187" s="145"/>
      <c r="X187" s="145"/>
      <c r="Y187" s="145"/>
      <c r="Z187" s="145"/>
    </row>
    <row r="188" spans="1:26" ht="24.95" customHeight="1" x14ac:dyDescent="0.25">
      <c r="A188" s="172"/>
      <c r="B188" s="167" t="s">
        <v>297</v>
      </c>
      <c r="C188" s="173" t="s">
        <v>298</v>
      </c>
      <c r="D188" s="167" t="s">
        <v>299</v>
      </c>
      <c r="E188" s="167" t="s">
        <v>106</v>
      </c>
      <c r="F188" s="168">
        <v>46.41</v>
      </c>
      <c r="G188" s="169">
        <v>0</v>
      </c>
      <c r="H188" s="169">
        <v>0</v>
      </c>
      <c r="I188" s="169">
        <f>ROUND(F188*(G188+H188),2)</f>
        <v>0</v>
      </c>
      <c r="J188" s="167">
        <f>ROUND(F188*(N188),2)</f>
        <v>0</v>
      </c>
      <c r="K188" s="170">
        <f>ROUND(F188*(O188),2)</f>
        <v>0</v>
      </c>
      <c r="L188" s="170">
        <f>ROUND(F188*(G188),2)</f>
        <v>0</v>
      </c>
      <c r="M188" s="170">
        <f>ROUND(F188*(H188),2)</f>
        <v>0</v>
      </c>
      <c r="N188" s="170">
        <v>0</v>
      </c>
      <c r="O188" s="170"/>
      <c r="P188" s="177">
        <v>1E-4</v>
      </c>
      <c r="Q188" s="178"/>
      <c r="R188" s="178">
        <v>1E-4</v>
      </c>
      <c r="S188" s="176">
        <f>ROUND(F188*(P188),3)</f>
        <v>5.0000000000000001E-3</v>
      </c>
      <c r="T188" s="171"/>
      <c r="U188" s="171"/>
      <c r="V188" s="177"/>
      <c r="Z188">
        <v>0</v>
      </c>
    </row>
    <row r="189" spans="1:26" ht="35.1" customHeight="1" x14ac:dyDescent="0.25">
      <c r="A189" s="172"/>
      <c r="B189" s="167" t="s">
        <v>297</v>
      </c>
      <c r="C189" s="173" t="s">
        <v>300</v>
      </c>
      <c r="D189" s="167" t="s">
        <v>301</v>
      </c>
      <c r="E189" s="167" t="s">
        <v>106</v>
      </c>
      <c r="F189" s="168">
        <v>46.41</v>
      </c>
      <c r="G189" s="169">
        <v>0</v>
      </c>
      <c r="H189" s="169">
        <v>0</v>
      </c>
      <c r="I189" s="169">
        <f>ROUND(F189*(G189+H189),2)</f>
        <v>0</v>
      </c>
      <c r="J189" s="167">
        <f>ROUND(F189*(N189),2)</f>
        <v>0</v>
      </c>
      <c r="K189" s="170">
        <f>ROUND(F189*(O189),2)</f>
        <v>0</v>
      </c>
      <c r="L189" s="170">
        <f>ROUND(F189*(G189),2)</f>
        <v>0</v>
      </c>
      <c r="M189" s="170">
        <f>ROUND(F189*(H189),2)</f>
        <v>0</v>
      </c>
      <c r="N189" s="170">
        <v>0</v>
      </c>
      <c r="O189" s="170"/>
      <c r="P189" s="177">
        <v>3.3E-4</v>
      </c>
      <c r="Q189" s="178"/>
      <c r="R189" s="178">
        <v>3.3E-4</v>
      </c>
      <c r="S189" s="176">
        <f>ROUND(F189*(P189),3)</f>
        <v>1.4999999999999999E-2</v>
      </c>
      <c r="T189" s="171"/>
      <c r="U189" s="171"/>
      <c r="V189" s="177"/>
      <c r="Z189">
        <v>0</v>
      </c>
    </row>
    <row r="190" spans="1:26" x14ac:dyDescent="0.25">
      <c r="A190" s="148"/>
      <c r="B190" s="148"/>
      <c r="C190" s="163">
        <v>784</v>
      </c>
      <c r="D190" s="163" t="s">
        <v>81</v>
      </c>
      <c r="E190" s="148"/>
      <c r="F190" s="148"/>
      <c r="G190" s="151">
        <f>ROUND((SUM(L187:L189))/1,2)</f>
        <v>0</v>
      </c>
      <c r="H190" s="151">
        <f>ROUND((SUM(M187:M189))/1,2)</f>
        <v>0</v>
      </c>
      <c r="I190" s="151">
        <f>ROUND((SUM(I187:I189))/1,2)</f>
        <v>0</v>
      </c>
      <c r="J190" s="148"/>
      <c r="K190" s="148"/>
      <c r="L190" s="148">
        <f>ROUND((SUM(L187:L189))/1,2)</f>
        <v>0</v>
      </c>
      <c r="M190" s="148">
        <f>ROUND((SUM(M187:M189))/1,2)</f>
        <v>0</v>
      </c>
      <c r="N190" s="148"/>
      <c r="O190" s="148"/>
      <c r="P190" s="179"/>
      <c r="Q190" s="148"/>
      <c r="R190" s="148"/>
      <c r="S190" s="179">
        <f>ROUND((SUM(S187:S189))/1,2)</f>
        <v>0.02</v>
      </c>
      <c r="T190" s="145"/>
      <c r="U190" s="145"/>
      <c r="V190" s="2">
        <f>ROUND((SUM(V187:V189))/1,2)</f>
        <v>0</v>
      </c>
      <c r="W190" s="145"/>
      <c r="X190" s="145"/>
      <c r="Y190" s="145"/>
      <c r="Z190" s="145"/>
    </row>
    <row r="191" spans="1:26" x14ac:dyDescent="0.25">
      <c r="A191" s="1"/>
      <c r="B191" s="1"/>
      <c r="C191" s="1"/>
      <c r="D191" s="1"/>
      <c r="E191" s="1"/>
      <c r="F191" s="1"/>
      <c r="G191" s="141"/>
      <c r="H191" s="14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V191" s="1"/>
    </row>
    <row r="192" spans="1:26" x14ac:dyDescent="0.25">
      <c r="A192" s="148"/>
      <c r="B192" s="148"/>
      <c r="C192" s="148"/>
      <c r="D192" s="2" t="s">
        <v>74</v>
      </c>
      <c r="E192" s="148"/>
      <c r="F192" s="148"/>
      <c r="G192" s="151">
        <f>ROUND((SUM(L55:L191))/2,2)</f>
        <v>0</v>
      </c>
      <c r="H192" s="151">
        <f>ROUND((SUM(M55:M191))/2,2)</f>
        <v>0</v>
      </c>
      <c r="I192" s="151">
        <f>ROUND((SUM(I55:I191))/2,2)</f>
        <v>0</v>
      </c>
      <c r="J192" s="149"/>
      <c r="K192" s="148"/>
      <c r="L192" s="149">
        <f>ROUND((SUM(L55:L191))/2,2)</f>
        <v>0</v>
      </c>
      <c r="M192" s="149">
        <f>ROUND((SUM(M55:M191))/2,2)</f>
        <v>0</v>
      </c>
      <c r="N192" s="148"/>
      <c r="O192" s="148"/>
      <c r="P192" s="179"/>
      <c r="Q192" s="148"/>
      <c r="R192" s="148"/>
      <c r="S192" s="179">
        <f>ROUND((SUM(S55:S191))/2,2)</f>
        <v>10.25</v>
      </c>
      <c r="T192" s="145"/>
      <c r="U192" s="145"/>
      <c r="V192" s="2">
        <f>ROUND((SUM(V55:V191))/2,2)</f>
        <v>2.34</v>
      </c>
    </row>
    <row r="193" spans="1:26" x14ac:dyDescent="0.25">
      <c r="A193" s="1"/>
      <c r="B193" s="1"/>
      <c r="C193" s="1"/>
      <c r="D193" s="1"/>
      <c r="E193" s="1"/>
      <c r="F193" s="1"/>
      <c r="G193" s="141"/>
      <c r="H193" s="14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V193" s="1"/>
    </row>
    <row r="194" spans="1:26" x14ac:dyDescent="0.25">
      <c r="A194" s="148"/>
      <c r="B194" s="148"/>
      <c r="C194" s="148"/>
      <c r="D194" s="2" t="s">
        <v>82</v>
      </c>
      <c r="E194" s="148"/>
      <c r="F194" s="148"/>
      <c r="G194" s="149"/>
      <c r="H194" s="149"/>
      <c r="I194" s="148"/>
      <c r="J194" s="148"/>
      <c r="K194" s="148"/>
      <c r="L194" s="148"/>
      <c r="M194" s="148"/>
      <c r="N194" s="148"/>
      <c r="O194" s="148"/>
      <c r="P194" s="148"/>
      <c r="Q194" s="148"/>
      <c r="R194" s="148"/>
      <c r="S194" s="148"/>
      <c r="T194" s="145"/>
      <c r="U194" s="145"/>
      <c r="V194" s="148"/>
      <c r="W194" s="145"/>
      <c r="X194" s="145"/>
      <c r="Y194" s="145"/>
      <c r="Z194" s="145"/>
    </row>
    <row r="195" spans="1:26" x14ac:dyDescent="0.25">
      <c r="A195" s="148"/>
      <c r="B195" s="148"/>
      <c r="C195" s="163">
        <v>921</v>
      </c>
      <c r="D195" s="163" t="s">
        <v>83</v>
      </c>
      <c r="E195" s="148"/>
      <c r="F195" s="148"/>
      <c r="G195" s="149"/>
      <c r="H195" s="149"/>
      <c r="I195" s="148"/>
      <c r="J195" s="148"/>
      <c r="K195" s="148"/>
      <c r="L195" s="148"/>
      <c r="M195" s="148"/>
      <c r="N195" s="148"/>
      <c r="O195" s="148"/>
      <c r="P195" s="148"/>
      <c r="Q195" s="148"/>
      <c r="R195" s="148"/>
      <c r="S195" s="148"/>
      <c r="T195" s="145"/>
      <c r="U195" s="145"/>
      <c r="V195" s="148"/>
      <c r="W195" s="145"/>
      <c r="X195" s="145"/>
      <c r="Y195" s="145"/>
      <c r="Z195" s="145"/>
    </row>
    <row r="196" spans="1:26" ht="24.95" customHeight="1" x14ac:dyDescent="0.25">
      <c r="A196" s="172"/>
      <c r="B196" s="167" t="s">
        <v>302</v>
      </c>
      <c r="C196" s="173" t="s">
        <v>303</v>
      </c>
      <c r="D196" s="167" t="s">
        <v>304</v>
      </c>
      <c r="E196" s="167" t="s">
        <v>168</v>
      </c>
      <c r="F196" s="168">
        <v>1</v>
      </c>
      <c r="G196" s="169">
        <v>0</v>
      </c>
      <c r="H196" s="169">
        <v>0</v>
      </c>
      <c r="I196" s="169">
        <f>ROUND(F196*(G196+H196),2)</f>
        <v>0</v>
      </c>
      <c r="J196" s="167">
        <f>ROUND(F196*(N196),2)</f>
        <v>0</v>
      </c>
      <c r="K196" s="170">
        <f>ROUND(F196*(O196),2)</f>
        <v>0</v>
      </c>
      <c r="L196" s="170">
        <f>ROUND(F196*(G196),2)</f>
        <v>0</v>
      </c>
      <c r="M196" s="170">
        <f>ROUND(F196*(H196),2)</f>
        <v>0</v>
      </c>
      <c r="N196" s="170">
        <v>0</v>
      </c>
      <c r="O196" s="170"/>
      <c r="P196" s="178"/>
      <c r="Q196" s="178"/>
      <c r="R196" s="178"/>
      <c r="S196" s="176">
        <f>ROUND(F196*(P196),3)</f>
        <v>0</v>
      </c>
      <c r="T196" s="171"/>
      <c r="U196" s="171"/>
      <c r="V196" s="177"/>
      <c r="Z196">
        <v>0</v>
      </c>
    </row>
    <row r="197" spans="1:26" ht="24.95" customHeight="1" x14ac:dyDescent="0.25">
      <c r="A197" s="186"/>
      <c r="B197" s="181" t="s">
        <v>160</v>
      </c>
      <c r="C197" s="187" t="s">
        <v>305</v>
      </c>
      <c r="D197" s="181" t="s">
        <v>306</v>
      </c>
      <c r="E197" s="181" t="s">
        <v>168</v>
      </c>
      <c r="F197" s="182">
        <v>1</v>
      </c>
      <c r="G197" s="183">
        <v>0</v>
      </c>
      <c r="H197" s="183">
        <v>0</v>
      </c>
      <c r="I197" s="183">
        <f>ROUND(F197*(G197+H197),2)</f>
        <v>0</v>
      </c>
      <c r="J197" s="181">
        <f>ROUND(F197*(N197),2)</f>
        <v>0</v>
      </c>
      <c r="K197" s="184">
        <f>ROUND(F197*(O197),2)</f>
        <v>0</v>
      </c>
      <c r="L197" s="184">
        <f>ROUND(F197*(G197),2)</f>
        <v>0</v>
      </c>
      <c r="M197" s="184">
        <f>ROUND(F197*(H197),2)</f>
        <v>0</v>
      </c>
      <c r="N197" s="184">
        <v>0</v>
      </c>
      <c r="O197" s="184"/>
      <c r="P197" s="189">
        <v>2.8999999999999998E-3</v>
      </c>
      <c r="Q197" s="190"/>
      <c r="R197" s="190">
        <v>2.8999999999999998E-3</v>
      </c>
      <c r="S197" s="188">
        <f>ROUND(F197*(P197),3)</f>
        <v>3.0000000000000001E-3</v>
      </c>
      <c r="T197" s="185"/>
      <c r="U197" s="185"/>
      <c r="V197" s="189"/>
      <c r="Z197">
        <v>0</v>
      </c>
    </row>
    <row r="198" spans="1:26" ht="12" customHeight="1" x14ac:dyDescent="0.25">
      <c r="A198" s="164"/>
      <c r="B198" s="164"/>
      <c r="C198" s="174"/>
      <c r="D198" s="174" t="s">
        <v>307</v>
      </c>
      <c r="E198" s="164"/>
      <c r="F198" s="164"/>
      <c r="G198" s="166"/>
      <c r="H198" s="166"/>
      <c r="I198" s="164"/>
      <c r="J198" s="164"/>
      <c r="K198" s="1"/>
      <c r="L198" s="1"/>
      <c r="M198" s="1"/>
      <c r="N198" s="1"/>
      <c r="O198" s="1"/>
      <c r="P198" s="1"/>
      <c r="Q198" s="1"/>
      <c r="R198" s="1"/>
      <c r="S198" s="1"/>
      <c r="V198" s="1"/>
    </row>
    <row r="199" spans="1:26" x14ac:dyDescent="0.25">
      <c r="A199" s="164"/>
      <c r="B199" s="164"/>
      <c r="C199" s="164"/>
      <c r="D199" s="175" t="s">
        <v>170</v>
      </c>
      <c r="E199" s="164"/>
      <c r="F199" s="165">
        <v>1</v>
      </c>
      <c r="G199" s="166"/>
      <c r="H199" s="166"/>
      <c r="I199" s="164"/>
      <c r="J199" s="164"/>
      <c r="K199" s="1"/>
      <c r="L199" s="1"/>
      <c r="M199" s="1"/>
      <c r="N199" s="1"/>
      <c r="O199" s="1"/>
      <c r="P199" s="1"/>
      <c r="Q199" s="1" t="s">
        <v>118</v>
      </c>
      <c r="R199" s="1"/>
      <c r="S199" s="1"/>
      <c r="V199" s="1"/>
    </row>
    <row r="200" spans="1:26" ht="24.95" customHeight="1" x14ac:dyDescent="0.25">
      <c r="A200" s="186"/>
      <c r="B200" s="181" t="s">
        <v>160</v>
      </c>
      <c r="C200" s="187" t="s">
        <v>308</v>
      </c>
      <c r="D200" s="181" t="s">
        <v>309</v>
      </c>
      <c r="E200" s="181" t="s">
        <v>168</v>
      </c>
      <c r="F200" s="182">
        <v>1</v>
      </c>
      <c r="G200" s="183">
        <v>0</v>
      </c>
      <c r="H200" s="183">
        <v>0</v>
      </c>
      <c r="I200" s="183">
        <f>ROUND(F200*(G200+H200),2)</f>
        <v>0</v>
      </c>
      <c r="J200" s="181">
        <f>ROUND(F200*(N200),2)</f>
        <v>0</v>
      </c>
      <c r="K200" s="184">
        <f>ROUND(F200*(O200),2)</f>
        <v>0</v>
      </c>
      <c r="L200" s="184">
        <f>ROUND(F200*(G200),2)</f>
        <v>0</v>
      </c>
      <c r="M200" s="184">
        <f>ROUND(F200*(H200),2)</f>
        <v>0</v>
      </c>
      <c r="N200" s="184">
        <v>0</v>
      </c>
      <c r="O200" s="184"/>
      <c r="P200" s="189">
        <v>2.8999999999999998E-3</v>
      </c>
      <c r="Q200" s="190"/>
      <c r="R200" s="190">
        <v>2.8999999999999998E-3</v>
      </c>
      <c r="S200" s="188">
        <f>ROUND(F200*(P200),3)</f>
        <v>3.0000000000000001E-3</v>
      </c>
      <c r="T200" s="185"/>
      <c r="U200" s="185"/>
      <c r="V200" s="189"/>
      <c r="Z200">
        <v>0</v>
      </c>
    </row>
    <row r="201" spans="1:26" ht="12" customHeight="1" x14ac:dyDescent="0.25">
      <c r="A201" s="164"/>
      <c r="B201" s="164"/>
      <c r="C201" s="174"/>
      <c r="D201" s="174" t="s">
        <v>310</v>
      </c>
      <c r="E201" s="164"/>
      <c r="F201" s="164"/>
      <c r="G201" s="166"/>
      <c r="H201" s="166"/>
      <c r="I201" s="164"/>
      <c r="J201" s="164"/>
      <c r="K201" s="1"/>
      <c r="L201" s="1"/>
      <c r="M201" s="1"/>
      <c r="N201" s="1"/>
      <c r="O201" s="1"/>
      <c r="P201" s="1"/>
      <c r="Q201" s="1"/>
      <c r="R201" s="1"/>
      <c r="S201" s="1"/>
      <c r="V201" s="1"/>
    </row>
    <row r="202" spans="1:26" x14ac:dyDescent="0.25">
      <c r="A202" s="164"/>
      <c r="B202" s="164"/>
      <c r="C202" s="164"/>
      <c r="D202" s="175" t="s">
        <v>170</v>
      </c>
      <c r="E202" s="164"/>
      <c r="F202" s="165">
        <v>1</v>
      </c>
      <c r="G202" s="166"/>
      <c r="H202" s="166"/>
      <c r="I202" s="164"/>
      <c r="J202" s="164"/>
      <c r="K202" s="1"/>
      <c r="L202" s="1"/>
      <c r="M202" s="1"/>
      <c r="N202" s="1"/>
      <c r="O202" s="1"/>
      <c r="P202" s="1"/>
      <c r="Q202" s="1" t="s">
        <v>118</v>
      </c>
      <c r="R202" s="1"/>
      <c r="S202" s="1"/>
      <c r="V202" s="1"/>
    </row>
    <row r="203" spans="1:26" ht="24.95" customHeight="1" x14ac:dyDescent="0.25">
      <c r="A203" s="186"/>
      <c r="B203" s="181" t="s">
        <v>160</v>
      </c>
      <c r="C203" s="187" t="s">
        <v>311</v>
      </c>
      <c r="D203" s="181" t="s">
        <v>312</v>
      </c>
      <c r="E203" s="181" t="s">
        <v>168</v>
      </c>
      <c r="F203" s="182">
        <v>4</v>
      </c>
      <c r="G203" s="183">
        <v>0</v>
      </c>
      <c r="H203" s="183">
        <v>0</v>
      </c>
      <c r="I203" s="183">
        <f>ROUND(F203*(G203+H203),2)</f>
        <v>0</v>
      </c>
      <c r="J203" s="181">
        <f>ROUND(F203*(N203),2)</f>
        <v>0</v>
      </c>
      <c r="K203" s="184">
        <f>ROUND(F203*(O203),2)</f>
        <v>0</v>
      </c>
      <c r="L203" s="184">
        <f>ROUND(F203*(G203),2)</f>
        <v>0</v>
      </c>
      <c r="M203" s="184">
        <f>ROUND(F203*(H203),2)</f>
        <v>0</v>
      </c>
      <c r="N203" s="184">
        <v>0</v>
      </c>
      <c r="O203" s="184"/>
      <c r="P203" s="189">
        <v>2.8999999999999998E-3</v>
      </c>
      <c r="Q203" s="190"/>
      <c r="R203" s="190">
        <v>2.8999999999999998E-3</v>
      </c>
      <c r="S203" s="188">
        <f>ROUND(F203*(P203),3)</f>
        <v>1.2E-2</v>
      </c>
      <c r="T203" s="185"/>
      <c r="U203" s="185"/>
      <c r="V203" s="189"/>
      <c r="Z203">
        <v>0</v>
      </c>
    </row>
    <row r="204" spans="1:26" ht="12" customHeight="1" x14ac:dyDescent="0.25">
      <c r="A204" s="164"/>
      <c r="B204" s="164"/>
      <c r="C204" s="174"/>
      <c r="D204" s="174" t="s">
        <v>313</v>
      </c>
      <c r="E204" s="164"/>
      <c r="F204" s="164"/>
      <c r="G204" s="166"/>
      <c r="H204" s="166"/>
      <c r="I204" s="164"/>
      <c r="J204" s="164"/>
      <c r="K204" s="1"/>
      <c r="L204" s="1"/>
      <c r="M204" s="1"/>
      <c r="N204" s="1"/>
      <c r="O204" s="1"/>
      <c r="P204" s="1"/>
      <c r="Q204" s="1"/>
      <c r="R204" s="1"/>
      <c r="S204" s="1"/>
      <c r="V204" s="1"/>
    </row>
    <row r="205" spans="1:26" x14ac:dyDescent="0.25">
      <c r="A205" s="164"/>
      <c r="B205" s="164"/>
      <c r="C205" s="164"/>
      <c r="D205" s="175" t="s">
        <v>207</v>
      </c>
      <c r="E205" s="164"/>
      <c r="F205" s="165">
        <v>4</v>
      </c>
      <c r="G205" s="166"/>
      <c r="H205" s="166"/>
      <c r="I205" s="164"/>
      <c r="J205" s="164"/>
      <c r="K205" s="1"/>
      <c r="L205" s="1"/>
      <c r="M205" s="1"/>
      <c r="N205" s="1"/>
      <c r="O205" s="1"/>
      <c r="P205" s="1"/>
      <c r="Q205" s="1" t="s">
        <v>118</v>
      </c>
      <c r="R205" s="1"/>
      <c r="S205" s="1"/>
      <c r="V205" s="1"/>
    </row>
    <row r="206" spans="1:26" ht="24.95" customHeight="1" x14ac:dyDescent="0.25">
      <c r="A206" s="186"/>
      <c r="B206" s="181" t="s">
        <v>160</v>
      </c>
      <c r="C206" s="187" t="s">
        <v>314</v>
      </c>
      <c r="D206" s="181" t="s">
        <v>315</v>
      </c>
      <c r="E206" s="181" t="s">
        <v>168</v>
      </c>
      <c r="F206" s="182">
        <v>5</v>
      </c>
      <c r="G206" s="183">
        <v>0</v>
      </c>
      <c r="H206" s="183">
        <v>0</v>
      </c>
      <c r="I206" s="183">
        <f>ROUND(F206*(G206+H206),2)</f>
        <v>0</v>
      </c>
      <c r="J206" s="181">
        <f>ROUND(F206*(N206),2)</f>
        <v>0</v>
      </c>
      <c r="K206" s="184">
        <f>ROUND(F206*(O206),2)</f>
        <v>0</v>
      </c>
      <c r="L206" s="184">
        <f>ROUND(F206*(G206),2)</f>
        <v>0</v>
      </c>
      <c r="M206" s="184">
        <f>ROUND(F206*(H206),2)</f>
        <v>0</v>
      </c>
      <c r="N206" s="184">
        <v>0</v>
      </c>
      <c r="O206" s="184"/>
      <c r="P206" s="189">
        <v>2.8999999999999998E-3</v>
      </c>
      <c r="Q206" s="190"/>
      <c r="R206" s="190">
        <v>2.8999999999999998E-3</v>
      </c>
      <c r="S206" s="188">
        <f>ROUND(F206*(P206),3)</f>
        <v>1.4999999999999999E-2</v>
      </c>
      <c r="T206" s="185"/>
      <c r="U206" s="185"/>
      <c r="V206" s="189"/>
      <c r="Z206">
        <v>0</v>
      </c>
    </row>
    <row r="207" spans="1:26" ht="12" customHeight="1" x14ac:dyDescent="0.25">
      <c r="A207" s="164"/>
      <c r="B207" s="164"/>
      <c r="C207" s="174"/>
      <c r="D207" s="174" t="s">
        <v>316</v>
      </c>
      <c r="E207" s="164"/>
      <c r="F207" s="164"/>
      <c r="G207" s="166"/>
      <c r="H207" s="166"/>
      <c r="I207" s="164"/>
      <c r="J207" s="164"/>
      <c r="K207" s="1"/>
      <c r="L207" s="1"/>
      <c r="M207" s="1"/>
      <c r="N207" s="1"/>
      <c r="O207" s="1"/>
      <c r="P207" s="1"/>
      <c r="Q207" s="1"/>
      <c r="R207" s="1"/>
      <c r="S207" s="1"/>
      <c r="V207" s="1"/>
    </row>
    <row r="208" spans="1:26" x14ac:dyDescent="0.25">
      <c r="A208" s="164"/>
      <c r="B208" s="164"/>
      <c r="C208" s="164"/>
      <c r="D208" s="175" t="s">
        <v>317</v>
      </c>
      <c r="E208" s="164"/>
      <c r="F208" s="165">
        <v>5</v>
      </c>
      <c r="G208" s="166"/>
      <c r="H208" s="166"/>
      <c r="I208" s="164"/>
      <c r="J208" s="164"/>
      <c r="K208" s="1"/>
      <c r="L208" s="1"/>
      <c r="M208" s="1"/>
      <c r="N208" s="1"/>
      <c r="O208" s="1"/>
      <c r="P208" s="1"/>
      <c r="Q208" s="191" t="s">
        <v>200</v>
      </c>
      <c r="R208" s="1"/>
      <c r="S208" s="1"/>
      <c r="V208" s="1"/>
    </row>
    <row r="209" spans="1:26" ht="24.95" customHeight="1" x14ac:dyDescent="0.25">
      <c r="A209" s="186"/>
      <c r="B209" s="181" t="s">
        <v>160</v>
      </c>
      <c r="C209" s="187" t="s">
        <v>318</v>
      </c>
      <c r="D209" s="181" t="s">
        <v>319</v>
      </c>
      <c r="E209" s="181" t="s">
        <v>168</v>
      </c>
      <c r="F209" s="182">
        <v>2</v>
      </c>
      <c r="G209" s="183">
        <v>0</v>
      </c>
      <c r="H209" s="183">
        <v>0</v>
      </c>
      <c r="I209" s="183">
        <f>ROUND(F209*(G209+H209),2)</f>
        <v>0</v>
      </c>
      <c r="J209" s="181">
        <f>ROUND(F209*(N209),2)</f>
        <v>0</v>
      </c>
      <c r="K209" s="184">
        <f>ROUND(F209*(O209),2)</f>
        <v>0</v>
      </c>
      <c r="L209" s="184">
        <f>ROUND(F209*(G209),2)</f>
        <v>0</v>
      </c>
      <c r="M209" s="184">
        <f>ROUND(F209*(H209),2)</f>
        <v>0</v>
      </c>
      <c r="N209" s="184">
        <v>0</v>
      </c>
      <c r="O209" s="184"/>
      <c r="P209" s="189">
        <v>2.8999999999999998E-3</v>
      </c>
      <c r="Q209" s="190"/>
      <c r="R209" s="190">
        <v>2.8999999999999998E-3</v>
      </c>
      <c r="S209" s="188">
        <f>ROUND(F209*(P209),3)</f>
        <v>6.0000000000000001E-3</v>
      </c>
      <c r="T209" s="185"/>
      <c r="U209" s="185"/>
      <c r="V209" s="189"/>
      <c r="Z209">
        <v>0</v>
      </c>
    </row>
    <row r="210" spans="1:26" ht="12" customHeight="1" x14ac:dyDescent="0.25">
      <c r="A210" s="164"/>
      <c r="B210" s="164"/>
      <c r="C210" s="174"/>
      <c r="D210" s="174" t="s">
        <v>320</v>
      </c>
      <c r="E210" s="164"/>
      <c r="F210" s="164"/>
      <c r="G210" s="166"/>
      <c r="H210" s="166"/>
      <c r="I210" s="164"/>
      <c r="J210" s="164"/>
      <c r="K210" s="1"/>
      <c r="L210" s="1"/>
      <c r="M210" s="1"/>
      <c r="N210" s="1"/>
      <c r="O210" s="1"/>
      <c r="P210" s="1"/>
      <c r="Q210" s="1"/>
      <c r="R210" s="1"/>
      <c r="S210" s="1"/>
      <c r="V210" s="1"/>
    </row>
    <row r="211" spans="1:26" x14ac:dyDescent="0.25">
      <c r="A211" s="164"/>
      <c r="B211" s="164"/>
      <c r="C211" s="164"/>
      <c r="D211" s="175" t="s">
        <v>321</v>
      </c>
      <c r="E211" s="164"/>
      <c r="F211" s="165">
        <v>2</v>
      </c>
      <c r="G211" s="166"/>
      <c r="H211" s="166"/>
      <c r="I211" s="164"/>
      <c r="J211" s="164"/>
      <c r="K211" s="1"/>
      <c r="L211" s="1"/>
      <c r="M211" s="1"/>
      <c r="N211" s="1"/>
      <c r="O211" s="1"/>
      <c r="P211" s="1"/>
      <c r="Q211" s="1" t="s">
        <v>118</v>
      </c>
      <c r="R211" s="1"/>
      <c r="S211" s="1"/>
      <c r="V211" s="1"/>
    </row>
    <row r="212" spans="1:26" ht="24.95" customHeight="1" x14ac:dyDescent="0.25">
      <c r="A212" s="186"/>
      <c r="B212" s="181" t="s">
        <v>160</v>
      </c>
      <c r="C212" s="187" t="s">
        <v>322</v>
      </c>
      <c r="D212" s="181" t="s">
        <v>323</v>
      </c>
      <c r="E212" s="181" t="s">
        <v>168</v>
      </c>
      <c r="F212" s="182">
        <v>5</v>
      </c>
      <c r="G212" s="183">
        <v>0</v>
      </c>
      <c r="H212" s="183">
        <v>0</v>
      </c>
      <c r="I212" s="183">
        <f>ROUND(F212*(G212+H212),2)</f>
        <v>0</v>
      </c>
      <c r="J212" s="181">
        <f>ROUND(F212*(N212),2)</f>
        <v>0</v>
      </c>
      <c r="K212" s="184">
        <f>ROUND(F212*(O212),2)</f>
        <v>0</v>
      </c>
      <c r="L212" s="184">
        <f>ROUND(F212*(G212),2)</f>
        <v>0</v>
      </c>
      <c r="M212" s="184">
        <f>ROUND(F212*(H212),2)</f>
        <v>0</v>
      </c>
      <c r="N212" s="184">
        <v>0</v>
      </c>
      <c r="O212" s="184"/>
      <c r="P212" s="189">
        <v>2.8999999999999998E-3</v>
      </c>
      <c r="Q212" s="190"/>
      <c r="R212" s="190">
        <v>2.8999999999999998E-3</v>
      </c>
      <c r="S212" s="188">
        <f>ROUND(F212*(P212),3)</f>
        <v>1.4999999999999999E-2</v>
      </c>
      <c r="T212" s="185"/>
      <c r="U212" s="185"/>
      <c r="V212" s="189"/>
      <c r="Z212">
        <v>0</v>
      </c>
    </row>
    <row r="213" spans="1:26" ht="12" customHeight="1" x14ac:dyDescent="0.25">
      <c r="A213" s="164"/>
      <c r="B213" s="164"/>
      <c r="C213" s="174"/>
      <c r="D213" s="174" t="s">
        <v>324</v>
      </c>
      <c r="E213" s="164"/>
      <c r="F213" s="164"/>
      <c r="G213" s="166"/>
      <c r="H213" s="166"/>
      <c r="I213" s="164"/>
      <c r="J213" s="164"/>
      <c r="K213" s="1"/>
      <c r="L213" s="1"/>
      <c r="M213" s="1"/>
      <c r="N213" s="1"/>
      <c r="O213" s="1"/>
      <c r="P213" s="1"/>
      <c r="Q213" s="1"/>
      <c r="R213" s="1"/>
      <c r="S213" s="1"/>
      <c r="V213" s="1"/>
    </row>
    <row r="214" spans="1:26" x14ac:dyDescent="0.25">
      <c r="A214" s="164"/>
      <c r="B214" s="164"/>
      <c r="C214" s="164"/>
      <c r="D214" s="175" t="s">
        <v>317</v>
      </c>
      <c r="E214" s="164"/>
      <c r="F214" s="165">
        <v>5</v>
      </c>
      <c r="G214" s="166"/>
      <c r="H214" s="166"/>
      <c r="I214" s="164"/>
      <c r="J214" s="164"/>
      <c r="K214" s="1"/>
      <c r="L214" s="1"/>
      <c r="M214" s="1"/>
      <c r="N214" s="1"/>
      <c r="O214" s="1"/>
      <c r="P214" s="1"/>
      <c r="Q214" s="1" t="s">
        <v>118</v>
      </c>
      <c r="R214" s="1"/>
      <c r="S214" s="1"/>
      <c r="V214" s="1"/>
    </row>
    <row r="215" spans="1:26" x14ac:dyDescent="0.25">
      <c r="A215" s="148"/>
      <c r="B215" s="148"/>
      <c r="C215" s="163">
        <v>921</v>
      </c>
      <c r="D215" s="163" t="s">
        <v>83</v>
      </c>
      <c r="E215" s="148"/>
      <c r="F215" s="148"/>
      <c r="G215" s="151">
        <f>ROUND((SUM(L195:L214))/1,2)</f>
        <v>0</v>
      </c>
      <c r="H215" s="151">
        <f>ROUND((SUM(M195:M214))/1,2)</f>
        <v>0</v>
      </c>
      <c r="I215" s="151">
        <f>ROUND((SUM(I195:I214))/1,2)</f>
        <v>0</v>
      </c>
      <c r="J215" s="148"/>
      <c r="K215" s="148"/>
      <c r="L215" s="148">
        <f>ROUND((SUM(L195:L214))/1,2)</f>
        <v>0</v>
      </c>
      <c r="M215" s="148">
        <f>ROUND((SUM(M195:M214))/1,2)</f>
        <v>0</v>
      </c>
      <c r="N215" s="148"/>
      <c r="O215" s="148"/>
      <c r="P215" s="179"/>
      <c r="Q215" s="1"/>
      <c r="R215" s="1"/>
      <c r="S215" s="179">
        <f>ROUND((SUM(S195:S214))/1,2)</f>
        <v>0.05</v>
      </c>
      <c r="T215" s="192"/>
      <c r="U215" s="192"/>
      <c r="V215" s="2">
        <f>ROUND((SUM(V195:V214))/1,2)</f>
        <v>0</v>
      </c>
    </row>
    <row r="216" spans="1:26" x14ac:dyDescent="0.25">
      <c r="A216" s="1"/>
      <c r="B216" s="1"/>
      <c r="C216" s="1"/>
      <c r="D216" s="1"/>
      <c r="E216" s="1"/>
      <c r="F216" s="1"/>
      <c r="G216" s="141"/>
      <c r="H216" s="14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V216" s="1"/>
    </row>
    <row r="217" spans="1:26" x14ac:dyDescent="0.25">
      <c r="A217" s="148"/>
      <c r="B217" s="148"/>
      <c r="C217" s="148"/>
      <c r="D217" s="2" t="s">
        <v>82</v>
      </c>
      <c r="E217" s="148"/>
      <c r="F217" s="148"/>
      <c r="G217" s="151">
        <f>ROUND((SUM(L194:L216))/2,2)</f>
        <v>0</v>
      </c>
      <c r="H217" s="151">
        <f>ROUND((SUM(M194:M216))/2,2)</f>
        <v>0</v>
      </c>
      <c r="I217" s="151">
        <f>ROUND((SUM(I194:I216))/2,2)</f>
        <v>0</v>
      </c>
      <c r="J217" s="148"/>
      <c r="K217" s="148"/>
      <c r="L217" s="148">
        <f>ROUND((SUM(L194:L216))/2,2)</f>
        <v>0</v>
      </c>
      <c r="M217" s="148">
        <f>ROUND((SUM(M194:M216))/2,2)</f>
        <v>0</v>
      </c>
      <c r="N217" s="148"/>
      <c r="O217" s="148"/>
      <c r="P217" s="179"/>
      <c r="Q217" s="1"/>
      <c r="R217" s="1"/>
      <c r="S217" s="179">
        <f>ROUND((SUM(S194:S216))/2,2)</f>
        <v>0.05</v>
      </c>
      <c r="V217" s="2">
        <f>ROUND((SUM(V194:V216))/2,2)</f>
        <v>0</v>
      </c>
    </row>
    <row r="218" spans="1:26" x14ac:dyDescent="0.25">
      <c r="A218" s="193"/>
      <c r="B218" s="193"/>
      <c r="C218" s="193"/>
      <c r="D218" s="193" t="s">
        <v>84</v>
      </c>
      <c r="E218" s="193"/>
      <c r="F218" s="193"/>
      <c r="G218" s="194">
        <f>ROUND((SUM(L9:L217))/3,2)</f>
        <v>0</v>
      </c>
      <c r="H218" s="194">
        <f>ROUND((SUM(M9:M217))/3,2)</f>
        <v>0</v>
      </c>
      <c r="I218" s="194">
        <f>ROUND((SUM(I9:I217))/3,2)</f>
        <v>0</v>
      </c>
      <c r="J218" s="193"/>
      <c r="K218" s="193">
        <f>ROUND((SUM(K9:K217))/3,2)</f>
        <v>0</v>
      </c>
      <c r="L218" s="193">
        <f>ROUND((SUM(L9:L217))/3,2)</f>
        <v>0</v>
      </c>
      <c r="M218" s="193">
        <f>ROUND((SUM(M9:M217))/3,2)</f>
        <v>0</v>
      </c>
      <c r="N218" s="193"/>
      <c r="O218" s="193"/>
      <c r="P218" s="195"/>
      <c r="Q218" s="193"/>
      <c r="R218" s="193"/>
      <c r="S218" s="195">
        <f>ROUND((SUM(S9:S217))/3,2)</f>
        <v>14.07</v>
      </c>
      <c r="T218" s="196"/>
      <c r="U218" s="196"/>
      <c r="V218" s="193">
        <f>ROUND((SUM(V9:V217))/3,2)</f>
        <v>3.27</v>
      </c>
      <c r="Z218">
        <f>(SUM(Z9:Z217))</f>
        <v>0</v>
      </c>
    </row>
    <row r="221" spans="1:26" x14ac:dyDescent="0.25">
      <c r="D221" s="209"/>
      <c r="E221" s="210"/>
      <c r="F221" s="210"/>
      <c r="G221" s="210"/>
      <c r="H221" s="210"/>
      <c r="I221" s="210"/>
      <c r="J221" s="210"/>
    </row>
    <row r="222" spans="1:26" x14ac:dyDescent="0.25">
      <c r="D222" s="211" t="s">
        <v>330</v>
      </c>
      <c r="E222" s="212"/>
      <c r="F222" s="212"/>
      <c r="G222" s="212"/>
      <c r="H222" s="212"/>
      <c r="I222" s="213"/>
      <c r="J222" s="213"/>
    </row>
    <row r="223" spans="1:26" ht="37.5" customHeight="1" x14ac:dyDescent="0.25">
      <c r="D223" s="215" t="s">
        <v>331</v>
      </c>
      <c r="E223" s="216"/>
      <c r="F223" s="216"/>
      <c r="G223" s="216"/>
      <c r="H223" s="216"/>
      <c r="I223" s="216"/>
      <c r="J223" s="216"/>
    </row>
    <row r="224" spans="1:26" ht="88.5" customHeight="1" x14ac:dyDescent="0.25">
      <c r="D224" s="215" t="s">
        <v>332</v>
      </c>
      <c r="E224" s="215"/>
      <c r="F224" s="215"/>
      <c r="G224" s="215"/>
      <c r="H224" s="215"/>
      <c r="I224" s="215"/>
      <c r="J224" s="215"/>
    </row>
    <row r="225" spans="4:10" ht="72.75" customHeight="1" x14ac:dyDescent="0.25">
      <c r="D225" s="215" t="s">
        <v>340</v>
      </c>
      <c r="E225" s="215"/>
      <c r="F225" s="215"/>
      <c r="G225" s="215"/>
      <c r="H225" s="215"/>
      <c r="I225" s="215"/>
      <c r="J225" s="215"/>
    </row>
    <row r="226" spans="4:10" ht="40.5" customHeight="1" x14ac:dyDescent="0.25">
      <c r="D226" s="215" t="s">
        <v>334</v>
      </c>
      <c r="E226" s="215"/>
      <c r="F226" s="215"/>
      <c r="G226" s="215"/>
      <c r="H226" s="215"/>
      <c r="I226" s="215"/>
      <c r="J226" s="215"/>
    </row>
    <row r="227" spans="4:10" ht="41.25" customHeight="1" x14ac:dyDescent="0.25">
      <c r="D227" s="215" t="s">
        <v>335</v>
      </c>
      <c r="E227" s="215"/>
      <c r="F227" s="215"/>
      <c r="G227" s="215"/>
      <c r="H227" s="215"/>
      <c r="I227" s="215"/>
      <c r="J227" s="215"/>
    </row>
    <row r="228" spans="4:10" x14ac:dyDescent="0.25">
      <c r="D228" s="10"/>
      <c r="E228" s="199"/>
      <c r="F228" s="199"/>
      <c r="G228" s="199"/>
      <c r="H228" s="199"/>
      <c r="I228" s="199"/>
      <c r="J228" s="199"/>
    </row>
    <row r="229" spans="4:10" x14ac:dyDescent="0.25">
      <c r="D229" s="10"/>
      <c r="E229" s="199"/>
      <c r="F229" s="199"/>
      <c r="G229" s="199"/>
      <c r="H229" s="199"/>
      <c r="I229" s="199"/>
      <c r="J229" s="199"/>
    </row>
  </sheetData>
  <mergeCells count="8">
    <mergeCell ref="D226:J226"/>
    <mergeCell ref="D227:J227"/>
    <mergeCell ref="C1:H1"/>
    <mergeCell ref="C2:H2"/>
    <mergeCell ref="C3:H3"/>
    <mergeCell ref="D223:J223"/>
    <mergeCell ref="D224:J224"/>
    <mergeCell ref="D225:J225"/>
  </mergeCells>
  <phoneticPr fontId="0" type="noConversion"/>
  <printOptions horizontalCentered="1" gridLines="1"/>
  <pageMargins left="1.1111111111111112E-2" right="1.1111111111111112E-2" top="0.75" bottom="0.75" header="0.3" footer="0.3"/>
  <pageSetup paperSize="9" scale="75" orientation="portrait" r:id="rId1"/>
  <headerFooter>
    <oddHeader xml:space="preserve">&amp;C&amp;B&amp; Rozpočet STAVEBNÉ ÚPRAVY KONCERTNEJ SÁLY V OBJEKTE ZUŠ SENICA / Stavebné úpravy </oddHeader>
    <oddFooter>&amp;RStrana &amp;P z &amp;N    &amp;L&amp;7Spracované systémom Systematic® Kalkulus, tel.: 051 77 10 585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</vt:i4>
      </vt:variant>
      <vt:variant>
        <vt:lpstr>Pomenované rozsahy</vt:lpstr>
      </vt:variant>
      <vt:variant>
        <vt:i4>2</vt:i4>
      </vt:variant>
    </vt:vector>
  </HeadingPairs>
  <TitlesOfParts>
    <vt:vector size="4" baseType="lpstr">
      <vt:lpstr>Rekapitulácia</vt:lpstr>
      <vt:lpstr>stavebné úpravy</vt:lpstr>
      <vt:lpstr>'Rekap 20883'!Názvy_tlače</vt:lpstr>
      <vt:lpstr>'stavebné úpravy'!Názvy_tlače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Darina Hulalova</dc:creator>
  <cp:lastModifiedBy>Uter</cp:lastModifiedBy>
  <dcterms:created xsi:type="dcterms:W3CDTF">2020-07-16T09:59:30Z</dcterms:created>
  <dcterms:modified xsi:type="dcterms:W3CDTF">2021-02-23T15:44:02Z</dcterms:modified>
</cp:coreProperties>
</file>